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threadedComments/threadedComment9.xml" ContentType="application/vnd.ms-excel.threadedcomments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omments8.xml" ContentType="application/vnd.openxmlformats-officedocument.spreadsheetml.comments+xml"/>
  <Override PartName="/xl/threadedComments/threadedComment7.xml" ContentType="application/vnd.ms-excel.threadedcomment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threadedComments/threadedComment6.xml" ContentType="application/vnd.ms-excel.threadedcomments+xml"/>
  <Override PartName="/xl/threadedComments/threadedComment5.xml" ContentType="application/vnd.ms-excel.threadedcomments+xml"/>
  <Override PartName="/xl/threadedComments/threadedComment4.xml" ContentType="application/vnd.ms-excel.threadedcomment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threadedComments/threadedComment3.xml" ContentType="application/vnd.ms-excel.threadedcomments+xml"/>
  <Override PartName="/xl/threadedComments/threadedComment2.xml" ContentType="application/vnd.ms-excel.threaded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threadedComments/threadedComment1.xml" ContentType="application/vnd.ms-excel.threaded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persons/person.xml" ContentType="application/vnd.ms-excel.person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comments10.xml" ContentType="application/vnd.openxmlformats-officedocument.spreadsheetml.comments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threadedComments/threadedComment10.xml" ContentType="application/vnd.ms-excel.threadedcomments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comments9.xml" ContentType="application/vnd.openxmlformats-officedocument.spreadsheetml.comments+xml"/>
  <Override PartName="/xl/threadedComments/threadedComment8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12" windowWidth="20952" windowHeight="9720" tabRatio="1000" activeTab="1"/>
  </bookViews>
  <sheets>
    <sheet name="не надо" sheetId="1" r:id="rId1"/>
    <sheet name="1.1.Поступления" sheetId="2" r:id="rId2"/>
    <sheet name="1.1.Выплаты" sheetId="3" r:id="rId3"/>
    <sheet name="2.Сверх ГЗ" sheetId="4" r:id="rId4"/>
    <sheet name="3.Прибыль" sheetId="5" r:id="rId5"/>
    <sheet name="3.1.Кредиторка" sheetId="6" r:id="rId6"/>
    <sheet name="4.Просроченная кредиторка " sheetId="7" r:id="rId7"/>
    <sheet name="5.Ущерб" sheetId="8" r:id="rId8"/>
    <sheet name="6.Численность" sheetId="9" r:id="rId9"/>
    <sheet name="6.ФОТ" sheetId="10" r:id="rId10"/>
    <sheet name="6.Аналитраспр по ИФО" sheetId="11" r:id="rId11"/>
    <sheet name="7.Счета" sheetId="12" r:id="rId12"/>
    <sheet name="8.Недвижимое" sheetId="13" r:id="rId13"/>
    <sheet name="8.Недвижимое (2)" sheetId="14" r:id="rId14"/>
    <sheet name="9.Земельные участки" sheetId="15" r:id="rId15"/>
    <sheet name="10.Аренда" sheetId="16" r:id="rId16"/>
    <sheet name="11.Безвозмездное пользование" sheetId="17" r:id="rId17"/>
    <sheet name="12.ОЦДИ" sheetId="18" r:id="rId18"/>
    <sheet name="12.ОЦДИ расходы" sheetId="19" r:id="rId19"/>
    <sheet name="13.Авто Раздел 1" sheetId="20" r:id="rId20"/>
    <sheet name="13.Авто Раздел 2" sheetId="21" r:id="rId21"/>
    <sheet name="13.Авто Раздел 3" sheetId="22" r:id="rId22"/>
    <sheet name="13.Авто Раздел 4" sheetId="23" r:id="rId23"/>
    <sheet name="13.1Имущ-во,переданное в аренду" sheetId="24" r:id="rId24"/>
  </sheets>
  <definedNames>
    <definedName name="_xlnm._FilterDatabase" localSheetId="4" hidden="1">'3.Прибыль'!#REF!</definedName>
    <definedName name="_xlnm._FilterDatabase" localSheetId="6" hidden="1">'4.Просроченная кредиторка '!#REF!</definedName>
    <definedName name="XDO_?DATA_VC003_S1?" localSheetId="15">#REF!</definedName>
    <definedName name="XDO_?DATA_VC003_S1?" localSheetId="16">#REF!</definedName>
    <definedName name="XDO_?DATA_VC003_S1?" localSheetId="23">#REF!</definedName>
    <definedName name="XDO_?DATA_VC003_S1?" localSheetId="6">'4.Просроченная кредиторка '!#REF!</definedName>
    <definedName name="XDO_?DATA_VC003_S1?" localSheetId="12">#REF!</definedName>
    <definedName name="XDO_?DATA_VC003_S1?" localSheetId="14">#REF!</definedName>
    <definedName name="XDO_?DATA_VC003_S1?">'3.Прибыль'!#REF!</definedName>
    <definedName name="XDO_?DATA_VC003_S4?" localSheetId="15">#REF!</definedName>
    <definedName name="XDO_?DATA_VC003_S4?" localSheetId="16">#REF!</definedName>
    <definedName name="XDO_?DATA_VC003_S4?" localSheetId="23">#REF!</definedName>
    <definedName name="XDO_?DATA_VC003_S4?" localSheetId="6">'4.Просроченная кредиторка '!#REF!</definedName>
    <definedName name="XDO_?DATA_VC003_S4?" localSheetId="12">#REF!</definedName>
    <definedName name="XDO_?DATA_VC003_S4?" localSheetId="14">#REF!</definedName>
    <definedName name="XDO_?DATA_VC003_S4?">'3.Прибыль'!#REF!</definedName>
    <definedName name="XDO_?DATA_VC006_S1?" localSheetId="15">#REF!</definedName>
    <definedName name="XDO_?DATA_VC006_S1?" localSheetId="16">#REF!</definedName>
    <definedName name="XDO_?DATA_VC006_S1?" localSheetId="23">#REF!</definedName>
    <definedName name="XDO_?DATA_VC006_S1?" localSheetId="6">'4.Просроченная кредиторка '!#REF!</definedName>
    <definedName name="XDO_?DATA_VC006_S1?" localSheetId="12">#REF!</definedName>
    <definedName name="XDO_?DATA_VC006_S1?" localSheetId="14">#REF!</definedName>
    <definedName name="XDO_?DATA_VC006_S1?">'3.Прибыль'!#REF!</definedName>
    <definedName name="XDO_?DATA_VC006_S4?" localSheetId="15">#REF!</definedName>
    <definedName name="XDO_?DATA_VC006_S4?" localSheetId="16">#REF!</definedName>
    <definedName name="XDO_?DATA_VC006_S4?" localSheetId="23">#REF!</definedName>
    <definedName name="XDO_?DATA_VC006_S4?" localSheetId="6">'4.Просроченная кредиторка '!#REF!</definedName>
    <definedName name="XDO_?DATA_VC006_S4?" localSheetId="12">#REF!</definedName>
    <definedName name="XDO_?DATA_VC006_S4?" localSheetId="14">#REF!</definedName>
    <definedName name="XDO_?DATA_VC006_S4?">'3.Прибыль'!#REF!</definedName>
    <definedName name="XDO_?DATA002_S1?" localSheetId="15">#REF!</definedName>
    <definedName name="XDO_?DATA002_S1?" localSheetId="16">#REF!</definedName>
    <definedName name="XDO_?DATA002_S1?" localSheetId="23">#REF!</definedName>
    <definedName name="XDO_?DATA002_S1?" localSheetId="6">'4.Просроченная кредиторка '!#REF!</definedName>
    <definedName name="XDO_?DATA002_S1?" localSheetId="12">#REF!</definedName>
    <definedName name="XDO_?DATA002_S1?" localSheetId="14">#REF!</definedName>
    <definedName name="XDO_?DATA002_S1?">'3.Прибыль'!#REF!</definedName>
    <definedName name="XDO_?DATA002_S1_2?" localSheetId="15">#REF!</definedName>
    <definedName name="XDO_?DATA002_S1_2?" localSheetId="16">#REF!</definedName>
    <definedName name="XDO_?DATA002_S1_2?" localSheetId="23">#REF!</definedName>
    <definedName name="XDO_?DATA002_S1_2?" localSheetId="6">'4.Просроченная кредиторка '!#REF!</definedName>
    <definedName name="XDO_?DATA002_S1_2?" localSheetId="12">#REF!</definedName>
    <definedName name="XDO_?DATA002_S1_2?" localSheetId="14">#REF!</definedName>
    <definedName name="XDO_?DATA002_S1_2?">'3.Прибыль'!#REF!</definedName>
    <definedName name="XDO_?DATA002_S3?" localSheetId="15">#REF!</definedName>
    <definedName name="XDO_?DATA002_S3?" localSheetId="16">#REF!</definedName>
    <definedName name="XDO_?DATA002_S3?" localSheetId="23">#REF!</definedName>
    <definedName name="XDO_?DATA002_S3?" localSheetId="6">'4.Просроченная кредиторка '!#REF!</definedName>
    <definedName name="XDO_?DATA002_S3?" localSheetId="12">#REF!</definedName>
    <definedName name="XDO_?DATA002_S3?" localSheetId="14">#REF!</definedName>
    <definedName name="XDO_?DATA002_S3?">'3.Прибыль'!#REF!</definedName>
    <definedName name="XDO_?DATA002_S4?" localSheetId="15">#REF!</definedName>
    <definedName name="XDO_?DATA002_S4?" localSheetId="16">#REF!</definedName>
    <definedName name="XDO_?DATA002_S4?" localSheetId="23">#REF!</definedName>
    <definedName name="XDO_?DATA002_S4?" localSheetId="6">'4.Просроченная кредиторка '!#REF!</definedName>
    <definedName name="XDO_?DATA002_S4?" localSheetId="12">#REF!</definedName>
    <definedName name="XDO_?DATA002_S4?" localSheetId="14">#REF!</definedName>
    <definedName name="XDO_?DATA002_S4?">'3.Прибыль'!#REF!</definedName>
    <definedName name="XDO_?DATA002_S4_2?" localSheetId="15">#REF!</definedName>
    <definedName name="XDO_?DATA002_S4_2?" localSheetId="16">#REF!</definedName>
    <definedName name="XDO_?DATA002_S4_2?" localSheetId="23">#REF!</definedName>
    <definedName name="XDO_?DATA002_S4_2?" localSheetId="6">'4.Просроченная кредиторка '!#REF!</definedName>
    <definedName name="XDO_?DATA002_S4_2?" localSheetId="12">#REF!</definedName>
    <definedName name="XDO_?DATA002_S4_2?" localSheetId="14">#REF!</definedName>
    <definedName name="XDO_?DATA002_S4_2?">'3.Прибыль'!#REF!</definedName>
    <definedName name="XDO_?SEGMENTS1_S1?" localSheetId="15">#REF!</definedName>
    <definedName name="XDO_?SEGMENTS1_S1?" localSheetId="16">#REF!</definedName>
    <definedName name="XDO_?SEGMENTS1_S1?" localSheetId="23">#REF!</definedName>
    <definedName name="XDO_?SEGMENTS1_S1?" localSheetId="6">'4.Просроченная кредиторка '!#REF!</definedName>
    <definedName name="XDO_?SEGMENTS1_S1?" localSheetId="12">#REF!</definedName>
    <definedName name="XDO_?SEGMENTS1_S1?" localSheetId="14">#REF!</definedName>
    <definedName name="XDO_?SEGMENTS1_S1?">'3.Прибыль'!#REF!</definedName>
    <definedName name="XDO_?SEGMENTS1_S4?" localSheetId="15">#REF!</definedName>
    <definedName name="XDO_?SEGMENTS1_S4?" localSheetId="16">#REF!</definedName>
    <definedName name="XDO_?SEGMENTS1_S4?" localSheetId="23">#REF!</definedName>
    <definedName name="XDO_?SEGMENTS1_S4?" localSheetId="6">'4.Просроченная кредиторка '!#REF!</definedName>
    <definedName name="XDO_?SEGMENTS1_S4?" localSheetId="12">#REF!</definedName>
    <definedName name="XDO_?SEGMENTS1_S4?" localSheetId="14">#REF!</definedName>
    <definedName name="XDO_?SEGMENTS1_S4?">'3.Прибыль'!#REF!</definedName>
    <definedName name="XDO_?SEGMENTS10_S4?" localSheetId="15">#REF!</definedName>
    <definedName name="XDO_?SEGMENTS10_S4?" localSheetId="16">#REF!</definedName>
    <definedName name="XDO_?SEGMENTS10_S4?" localSheetId="23">#REF!</definedName>
    <definedName name="XDO_?SEGMENTS10_S4?" localSheetId="6">'4.Просроченная кредиторка '!#REF!</definedName>
    <definedName name="XDO_?SEGMENTS10_S4?" localSheetId="12">#REF!</definedName>
    <definedName name="XDO_?SEGMENTS10_S4?" localSheetId="14">#REF!</definedName>
    <definedName name="XDO_?SEGMENTS10_S4?">'3.Прибыль'!#REF!</definedName>
    <definedName name="XDO_?SEGMENTS234_S1?" localSheetId="15">#REF!</definedName>
    <definedName name="XDO_?SEGMENTS234_S1?" localSheetId="16">#REF!</definedName>
    <definedName name="XDO_?SEGMENTS234_S1?" localSheetId="23">#REF!</definedName>
    <definedName name="XDO_?SEGMENTS234_S1?" localSheetId="6">'4.Просроченная кредиторка '!#REF!</definedName>
    <definedName name="XDO_?SEGMENTS234_S1?" localSheetId="12">#REF!</definedName>
    <definedName name="XDO_?SEGMENTS234_S1?" localSheetId="14">#REF!</definedName>
    <definedName name="XDO_?SEGMENTS234_S1?">'3.Прибыль'!#REF!</definedName>
    <definedName name="XDO_?SEGMENTS2345_S4?" localSheetId="15">#REF!</definedName>
    <definedName name="XDO_?SEGMENTS2345_S4?" localSheetId="16">#REF!</definedName>
    <definedName name="XDO_?SEGMENTS2345_S4?" localSheetId="23">#REF!</definedName>
    <definedName name="XDO_?SEGMENTS2345_S4?" localSheetId="6">'4.Просроченная кредиторка '!#REF!</definedName>
    <definedName name="XDO_?SEGMENTS2345_S4?" localSheetId="12">#REF!</definedName>
    <definedName name="XDO_?SEGMENTS2345_S4?" localSheetId="14">#REF!</definedName>
    <definedName name="XDO_?SEGMENTS2345_S4?">'3.Прибыль'!#REF!</definedName>
    <definedName name="XDO_?SEGMENTS5_S1?" localSheetId="15">#REF!</definedName>
    <definedName name="XDO_?SEGMENTS5_S1?" localSheetId="16">#REF!</definedName>
    <definedName name="XDO_?SEGMENTS5_S1?" localSheetId="23">#REF!</definedName>
    <definedName name="XDO_?SEGMENTS5_S1?" localSheetId="6">'4.Просроченная кредиторка '!#REF!</definedName>
    <definedName name="XDO_?SEGMENTS5_S1?" localSheetId="12">#REF!</definedName>
    <definedName name="XDO_?SEGMENTS5_S1?" localSheetId="14">#REF!</definedName>
    <definedName name="XDO_?SEGMENTS5_S1?">'3.Прибыль'!#REF!</definedName>
    <definedName name="XDO_?SEGMENTS5_S1_2?" localSheetId="15">#REF!</definedName>
    <definedName name="XDO_?SEGMENTS5_S1_2?" localSheetId="16">#REF!</definedName>
    <definedName name="XDO_?SEGMENTS5_S1_2?" localSheetId="23">#REF!</definedName>
    <definedName name="XDO_?SEGMENTS5_S1_2?" localSheetId="6">'4.Просроченная кредиторка '!#REF!</definedName>
    <definedName name="XDO_?SEGMENTS5_S1_2?" localSheetId="12">#REF!</definedName>
    <definedName name="XDO_?SEGMENTS5_S1_2?" localSheetId="14">#REF!</definedName>
    <definedName name="XDO_?SEGMENTS5_S1_2?">'3.Прибыль'!#REF!</definedName>
    <definedName name="XDO_?SEGMENTS6_S1?" localSheetId="15">#REF!</definedName>
    <definedName name="XDO_?SEGMENTS6_S1?" localSheetId="16">#REF!</definedName>
    <definedName name="XDO_?SEGMENTS6_S1?" localSheetId="23">#REF!</definedName>
    <definedName name="XDO_?SEGMENTS6_S1?" localSheetId="6">'4.Просроченная кредиторка '!#REF!</definedName>
    <definedName name="XDO_?SEGMENTS6_S1?" localSheetId="12">#REF!</definedName>
    <definedName name="XDO_?SEGMENTS6_S1?" localSheetId="14">#REF!</definedName>
    <definedName name="XDO_?SEGMENTS6_S1?">'3.Прибыль'!#REF!</definedName>
    <definedName name="XDO_?SEGMENTS6_S1_2?" localSheetId="15">#REF!</definedName>
    <definedName name="XDO_?SEGMENTS6_S1_2?" localSheetId="16">#REF!</definedName>
    <definedName name="XDO_?SEGMENTS6_S1_2?" localSheetId="23">#REF!</definedName>
    <definedName name="XDO_?SEGMENTS6_S1_2?" localSheetId="6">'4.Просроченная кредиторка '!#REF!</definedName>
    <definedName name="XDO_?SEGMENTS6_S1_2?" localSheetId="12">#REF!</definedName>
    <definedName name="XDO_?SEGMENTS6_S1_2?" localSheetId="14">#REF!</definedName>
    <definedName name="XDO_?SEGMENTS6_S1_2?">'3.Прибыль'!#REF!</definedName>
    <definedName name="XDO_?SEGMENTS6_S4?" localSheetId="15">#REF!</definedName>
    <definedName name="XDO_?SEGMENTS6_S4?" localSheetId="16">#REF!</definedName>
    <definedName name="XDO_?SEGMENTS6_S4?" localSheetId="23">#REF!</definedName>
    <definedName name="XDO_?SEGMENTS6_S4?" localSheetId="6">'4.Просроченная кредиторка '!#REF!</definedName>
    <definedName name="XDO_?SEGMENTS6_S4?" localSheetId="12">#REF!</definedName>
    <definedName name="XDO_?SEGMENTS6_S4?" localSheetId="14">#REF!</definedName>
    <definedName name="XDO_?SEGMENTS6_S4?">'3.Прибыль'!#REF!</definedName>
    <definedName name="XDO_?SEGMENTS6_S4_2?" localSheetId="15">#REF!</definedName>
    <definedName name="XDO_?SEGMENTS6_S4_2?" localSheetId="16">#REF!</definedName>
    <definedName name="XDO_?SEGMENTS6_S4_2?" localSheetId="23">#REF!</definedName>
    <definedName name="XDO_?SEGMENTS6_S4_2?" localSheetId="6">'4.Просроченная кредиторка '!#REF!</definedName>
    <definedName name="XDO_?SEGMENTS6_S4_2?" localSheetId="12">#REF!</definedName>
    <definedName name="XDO_?SEGMENTS6_S4_2?" localSheetId="14">#REF!</definedName>
    <definedName name="XDO_?SEGMENTS6_S4_2?">'3.Прибыль'!#REF!</definedName>
    <definedName name="XDO_?SEGMENTS7_S1?" localSheetId="15">#REF!</definedName>
    <definedName name="XDO_?SEGMENTS7_S1?" localSheetId="16">#REF!</definedName>
    <definedName name="XDO_?SEGMENTS7_S1?" localSheetId="23">#REF!</definedName>
    <definedName name="XDO_?SEGMENTS7_S1?" localSheetId="6">'4.Просроченная кредиторка '!#REF!</definedName>
    <definedName name="XDO_?SEGMENTS7_S1?" localSheetId="12">#REF!</definedName>
    <definedName name="XDO_?SEGMENTS7_S1?" localSheetId="14">#REF!</definedName>
    <definedName name="XDO_?SEGMENTS7_S1?">'3.Прибыль'!#REF!</definedName>
    <definedName name="XDO_?SEGMENTS7_S1_2?" localSheetId="15">#REF!</definedName>
    <definedName name="XDO_?SEGMENTS7_S1_2?" localSheetId="16">#REF!</definedName>
    <definedName name="XDO_?SEGMENTS7_S1_2?" localSheetId="23">#REF!</definedName>
    <definedName name="XDO_?SEGMENTS7_S1_2?" localSheetId="6">'4.Просроченная кредиторка '!#REF!</definedName>
    <definedName name="XDO_?SEGMENTS7_S1_2?" localSheetId="12">#REF!</definedName>
    <definedName name="XDO_?SEGMENTS7_S1_2?" localSheetId="14">#REF!</definedName>
    <definedName name="XDO_?SEGMENTS7_S1_2?">'3.Прибыль'!#REF!</definedName>
    <definedName name="XDO_?SEGMENTS7_S4?" localSheetId="15">#REF!</definedName>
    <definedName name="XDO_?SEGMENTS7_S4?" localSheetId="16">#REF!</definedName>
    <definedName name="XDO_?SEGMENTS7_S4?" localSheetId="23">#REF!</definedName>
    <definedName name="XDO_?SEGMENTS7_S4?" localSheetId="6">'4.Просроченная кредиторка '!#REF!</definedName>
    <definedName name="XDO_?SEGMENTS7_S4?" localSheetId="12">#REF!</definedName>
    <definedName name="XDO_?SEGMENTS7_S4?" localSheetId="14">#REF!</definedName>
    <definedName name="XDO_?SEGMENTS7_S4?">'3.Прибыль'!#REF!</definedName>
    <definedName name="XDO_?SEGMENTS7_S4_2?" localSheetId="15">#REF!</definedName>
    <definedName name="XDO_?SEGMENTS7_S4_2?" localSheetId="16">#REF!</definedName>
    <definedName name="XDO_?SEGMENTS7_S4_2?" localSheetId="23">#REF!</definedName>
    <definedName name="XDO_?SEGMENTS7_S4_2?" localSheetId="6">'4.Просроченная кредиторка '!#REF!</definedName>
    <definedName name="XDO_?SEGMENTS7_S4_2?" localSheetId="12">#REF!</definedName>
    <definedName name="XDO_?SEGMENTS7_S4_2?" localSheetId="14">#REF!</definedName>
    <definedName name="XDO_?SEGMENTS7_S4_2?">'3.Прибыль'!#REF!</definedName>
    <definedName name="XDO_?SEGMENTS8_S1?" localSheetId="15">#REF!</definedName>
    <definedName name="XDO_?SEGMENTS8_S1?" localSheetId="16">#REF!</definedName>
    <definedName name="XDO_?SEGMENTS8_S1?" localSheetId="23">#REF!</definedName>
    <definedName name="XDO_?SEGMENTS8_S1?" localSheetId="6">'4.Просроченная кредиторка '!#REF!</definedName>
    <definedName name="XDO_?SEGMENTS8_S1?" localSheetId="12">#REF!</definedName>
    <definedName name="XDO_?SEGMENTS8_S1?" localSheetId="14">#REF!</definedName>
    <definedName name="XDO_?SEGMENTS8_S1?">'3.Прибыль'!#REF!</definedName>
    <definedName name="XDO_?SEGMENTS8_S4?" localSheetId="15">#REF!</definedName>
    <definedName name="XDO_?SEGMENTS8_S4?" localSheetId="16">#REF!</definedName>
    <definedName name="XDO_?SEGMENTS8_S4?" localSheetId="23">#REF!</definedName>
    <definedName name="XDO_?SEGMENTS8_S4?" localSheetId="6">'4.Просроченная кредиторка '!#REF!</definedName>
    <definedName name="XDO_?SEGMENTS8_S4?" localSheetId="12">#REF!</definedName>
    <definedName name="XDO_?SEGMENTS8_S4?" localSheetId="14">#REF!</definedName>
    <definedName name="XDO_?SEGMENTS8_S4?">'3.Прибыль'!#REF!</definedName>
    <definedName name="XDO_?SEGMENTS8_S4_2?" localSheetId="15">#REF!</definedName>
    <definedName name="XDO_?SEGMENTS8_S4_2?" localSheetId="16">#REF!</definedName>
    <definedName name="XDO_?SEGMENTS8_S4_2?" localSheetId="23">#REF!</definedName>
    <definedName name="XDO_?SEGMENTS8_S4_2?" localSheetId="6">'4.Просроченная кредиторка '!#REF!</definedName>
    <definedName name="XDO_?SEGMENTS8_S4_2?" localSheetId="12">#REF!</definedName>
    <definedName name="XDO_?SEGMENTS8_S4_2?" localSheetId="14">#REF!</definedName>
    <definedName name="XDO_?SEGMENTS8_S4_2?">'3.Прибыль'!#REF!</definedName>
    <definedName name="XDO_?SEGMENTS9_S1?" localSheetId="15">#REF!</definedName>
    <definedName name="XDO_?SEGMENTS9_S1?" localSheetId="16">#REF!</definedName>
    <definedName name="XDO_?SEGMENTS9_S1?" localSheetId="23">#REF!</definedName>
    <definedName name="XDO_?SEGMENTS9_S1?" localSheetId="6">'4.Просроченная кредиторка '!#REF!</definedName>
    <definedName name="XDO_?SEGMENTS9_S1?" localSheetId="12">#REF!</definedName>
    <definedName name="XDO_?SEGMENTS9_S1?" localSheetId="14">#REF!</definedName>
    <definedName name="XDO_?SEGMENTS9_S1?">'3.Прибыль'!#REF!</definedName>
    <definedName name="XDO_?SEGMENTS9_S4?" localSheetId="15">#REF!</definedName>
    <definedName name="XDO_?SEGMENTS9_S4?" localSheetId="16">#REF!</definedName>
    <definedName name="XDO_?SEGMENTS9_S4?" localSheetId="23">#REF!</definedName>
    <definedName name="XDO_?SEGMENTS9_S4?" localSheetId="6">'4.Просроченная кредиторка '!#REF!</definedName>
    <definedName name="XDO_?SEGMENTS9_S4?" localSheetId="12">#REF!</definedName>
    <definedName name="XDO_?SEGMENTS9_S4?" localSheetId="14">#REF!</definedName>
    <definedName name="XDO_?SEGMENTS9_S4?">'3.Прибыль'!#REF!</definedName>
    <definedName name="XDO_GROUP_?LINE_empty?" localSheetId="15">#REF!</definedName>
    <definedName name="XDO_GROUP_?LINE_empty?" localSheetId="16">#REF!</definedName>
    <definedName name="XDO_GROUP_?LINE_empty?" localSheetId="23">#REF!</definedName>
    <definedName name="XDO_GROUP_?LINE_empty?" localSheetId="6">'4.Просроченная кредиторка '!#REF!</definedName>
    <definedName name="XDO_GROUP_?LINE_empty?" localSheetId="12">#REF!</definedName>
    <definedName name="XDO_GROUP_?LINE_empty?" localSheetId="14">#REF!</definedName>
    <definedName name="XDO_GROUP_?LINE_empty?">'3.Прибыль'!#REF!</definedName>
    <definedName name="XDO_GROUP_?LINE_empty_2?" localSheetId="15">#REF!</definedName>
    <definedName name="XDO_GROUP_?LINE_empty_2?" localSheetId="16">#REF!</definedName>
    <definedName name="XDO_GROUP_?LINE_empty_2?" localSheetId="23">#REF!</definedName>
    <definedName name="XDO_GROUP_?LINE_empty_2?" localSheetId="6">'4.Просроченная кредиторка '!#REF!</definedName>
    <definedName name="XDO_GROUP_?LINE_empty_2?" localSheetId="12">#REF!</definedName>
    <definedName name="XDO_GROUP_?LINE_empty_2?" localSheetId="14">#REF!</definedName>
    <definedName name="XDO_GROUP_?LINE_empty_2?">'3.Прибыль'!#REF!</definedName>
    <definedName name="XDO_GROUP_?LINE_empty_3?" localSheetId="15">#REF!</definedName>
    <definedName name="XDO_GROUP_?LINE_empty_3?" localSheetId="16">#REF!</definedName>
    <definedName name="XDO_GROUP_?LINE_empty_3?" localSheetId="23">#REF!</definedName>
    <definedName name="XDO_GROUP_?LINE_empty_3?" localSheetId="6">'4.Просроченная кредиторка '!#REF!</definedName>
    <definedName name="XDO_GROUP_?LINE_empty_3?" localSheetId="12">#REF!</definedName>
    <definedName name="XDO_GROUP_?LINE_empty_3?" localSheetId="14">#REF!</definedName>
    <definedName name="XDO_GROUP_?LINE_empty_3?">'3.Прибыль'!#REF!</definedName>
    <definedName name="XDO_GROUP_?LINE_S1?" localSheetId="15">#REF!</definedName>
    <definedName name="XDO_GROUP_?LINE_S1?" localSheetId="16">#REF!</definedName>
    <definedName name="XDO_GROUP_?LINE_S1?" localSheetId="23">#REF!</definedName>
    <definedName name="XDO_GROUP_?LINE_S1?" localSheetId="6">'4.Просроченная кредиторка '!#REF!</definedName>
    <definedName name="XDO_GROUP_?LINE_S1?" localSheetId="12">#REF!</definedName>
    <definedName name="XDO_GROUP_?LINE_S1?" localSheetId="14">#REF!</definedName>
    <definedName name="XDO_GROUP_?LINE_S1?">'3.Прибыль'!#REF!</definedName>
    <definedName name="XDO_GROUP_?LINE_S1_1?" localSheetId="15">#REF!</definedName>
    <definedName name="XDO_GROUP_?LINE_S1_1?" localSheetId="16">#REF!</definedName>
    <definedName name="XDO_GROUP_?LINE_S1_1?" localSheetId="23">#REF!</definedName>
    <definedName name="XDO_GROUP_?LINE_S1_1?" localSheetId="6">'4.Просроченная кредиторка '!#REF!</definedName>
    <definedName name="XDO_GROUP_?LINE_S1_1?" localSheetId="12">#REF!</definedName>
    <definedName name="XDO_GROUP_?LINE_S1_1?" localSheetId="14">#REF!</definedName>
    <definedName name="XDO_GROUP_?LINE_S1_1?">'3.Прибыль'!#REF!</definedName>
    <definedName name="XDO_GROUP_?LINE_S1_2?" localSheetId="15">#REF!</definedName>
    <definedName name="XDO_GROUP_?LINE_S1_2?" localSheetId="16">#REF!</definedName>
    <definedName name="XDO_GROUP_?LINE_S1_2?" localSheetId="23">#REF!</definedName>
    <definedName name="XDO_GROUP_?LINE_S1_2?" localSheetId="6">'4.Просроченная кредиторка '!#REF!</definedName>
    <definedName name="XDO_GROUP_?LINE_S1_2?" localSheetId="12">#REF!</definedName>
    <definedName name="XDO_GROUP_?LINE_S1_2?" localSheetId="14">#REF!</definedName>
    <definedName name="XDO_GROUP_?LINE_S1_2?">'3.Прибыль'!#REF!</definedName>
    <definedName name="XDO_GROUP_?LINE_S3?" localSheetId="15">#REF!</definedName>
    <definedName name="XDO_GROUP_?LINE_S3?" localSheetId="16">#REF!</definedName>
    <definedName name="XDO_GROUP_?LINE_S3?" localSheetId="23">#REF!</definedName>
    <definedName name="XDO_GROUP_?LINE_S3?" localSheetId="6">'4.Просроченная кредиторка '!#REF!</definedName>
    <definedName name="XDO_GROUP_?LINE_S3?" localSheetId="12">#REF!</definedName>
    <definedName name="XDO_GROUP_?LINE_S3?" localSheetId="14">#REF!</definedName>
    <definedName name="XDO_GROUP_?LINE_S3?">'3.Прибыль'!#REF!</definedName>
    <definedName name="XDO_GROUP_?LINE_S3B?" localSheetId="15">#REF!</definedName>
    <definedName name="XDO_GROUP_?LINE_S3B?" localSheetId="16">#REF!</definedName>
    <definedName name="XDO_GROUP_?LINE_S3B?" localSheetId="23">#REF!</definedName>
    <definedName name="XDO_GROUP_?LINE_S3B?" localSheetId="6">'4.Просроченная кредиторка '!#REF!</definedName>
    <definedName name="XDO_GROUP_?LINE_S3B?" localSheetId="12">#REF!</definedName>
    <definedName name="XDO_GROUP_?LINE_S3B?" localSheetId="14">#REF!</definedName>
    <definedName name="XDO_GROUP_?LINE_S3B?">'3.Прибыль'!#REF!</definedName>
    <definedName name="XDO_GROUP_?LINE_S4?" localSheetId="15">#REF!</definedName>
    <definedName name="XDO_GROUP_?LINE_S4?" localSheetId="16">#REF!</definedName>
    <definedName name="XDO_GROUP_?LINE_S4?" localSheetId="23">#REF!</definedName>
    <definedName name="XDO_GROUP_?LINE_S4?" localSheetId="6">'4.Просроченная кредиторка '!#REF!</definedName>
    <definedName name="XDO_GROUP_?LINE_S4?" localSheetId="12">#REF!</definedName>
    <definedName name="XDO_GROUP_?LINE_S4?" localSheetId="14">#REF!</definedName>
    <definedName name="XDO_GROUP_?LINE_S4?">'3.Прибыль'!#REF!</definedName>
    <definedName name="XDO_GROUP_?LINE_S4_1?" localSheetId="15">#REF!</definedName>
    <definedName name="XDO_GROUP_?LINE_S4_1?" localSheetId="16">#REF!</definedName>
    <definedName name="XDO_GROUP_?LINE_S4_1?" localSheetId="23">#REF!</definedName>
    <definedName name="XDO_GROUP_?LINE_S4_1?" localSheetId="6">'4.Просроченная кредиторка '!#REF!</definedName>
    <definedName name="XDO_GROUP_?LINE_S4_1?" localSheetId="12">#REF!</definedName>
    <definedName name="XDO_GROUP_?LINE_S4_1?" localSheetId="14">#REF!</definedName>
    <definedName name="XDO_GROUP_?LINE_S4_1?">'3.Прибыль'!#REF!</definedName>
    <definedName name="XDO_GROUP_?LINE_S4_2?" localSheetId="15">#REF!</definedName>
    <definedName name="XDO_GROUP_?LINE_S4_2?" localSheetId="16">#REF!</definedName>
    <definedName name="XDO_GROUP_?LINE_S4_2?" localSheetId="23">#REF!</definedName>
    <definedName name="XDO_GROUP_?LINE_S4_2?" localSheetId="6">'4.Просроченная кредиторка '!#REF!</definedName>
    <definedName name="XDO_GROUP_?LINE_S4_2?" localSheetId="12">#REF!</definedName>
    <definedName name="XDO_GROUP_?LINE_S4_2?" localSheetId="14">#REF!</definedName>
    <definedName name="XDO_GROUP_?LINE_S4_2?">'3.Прибыль'!#REF!</definedName>
    <definedName name="_xlnm.Print_Area" localSheetId="2">'1.1.Выплаты'!$A$1:$U$45</definedName>
    <definedName name="_xlnm.Print_Area" localSheetId="1">'1.1.Поступления'!$A$2:$H$48</definedName>
    <definedName name="_xlnm.Print_Area" localSheetId="15">'10.Аренда'!$A$1:$R$58</definedName>
    <definedName name="_xlnm.Print_Area" localSheetId="16">'11.Безвозмездное пользование'!$A$3:$Q$40</definedName>
    <definedName name="_xlnm.Print_Area" localSheetId="3">'2.Сверх ГЗ'!$A$1:$L$41</definedName>
    <definedName name="_xlnm.Print_Area" localSheetId="4">'3.Прибыль'!$A$1:$M$27</definedName>
    <definedName name="_xlnm.Print_Area" localSheetId="6">'4.Просроченная кредиторка '!$A$2:$Q$42</definedName>
    <definedName name="_xlnm.Print_Area" localSheetId="7">'5.Ущерб'!$A$1:$O$36</definedName>
    <definedName name="_xlnm.Print_Area" localSheetId="10">'6.Аналитраспр по ИФО'!$A$1:$N$41</definedName>
    <definedName name="_xlnm.Print_Area" localSheetId="9">'6.ФОТ'!$A$1:$P$26</definedName>
    <definedName name="_xlnm.Print_Area" localSheetId="8">'6.Численность'!$A$1:$Q$37</definedName>
    <definedName name="_xlnm.Print_Area" localSheetId="11">'7.Счета'!$A$1:$H$35</definedName>
    <definedName name="_xlnm.Print_Area" localSheetId="12">'8.Недвижимое'!$A$1:$R$48</definedName>
    <definedName name="_xlnm.Print_Area" localSheetId="14">'9.Земельные участки'!$A$2:$V$27</definedName>
  </definedNames>
  <calcPr calcId="125725" refMode="R1C1"/>
</workbook>
</file>

<file path=xl/calcChain.xml><?xml version="1.0" encoding="utf-8"?>
<calcChain xmlns="http://schemas.openxmlformats.org/spreadsheetml/2006/main">
  <c r="L10" i="24"/>
  <c r="B7"/>
  <c r="L5"/>
  <c r="G50" i="23"/>
  <c r="D19"/>
  <c r="I11"/>
  <c r="D11" s="1"/>
  <c r="P9"/>
  <c r="M9"/>
  <c r="M8" s="1"/>
  <c r="M50" s="1"/>
  <c r="I9"/>
  <c r="I8" s="1"/>
  <c r="I50" s="1"/>
  <c r="G9"/>
  <c r="E9"/>
  <c r="D9" s="1"/>
  <c r="P8"/>
  <c r="P50" s="1"/>
  <c r="G8"/>
  <c r="E8"/>
  <c r="E50" s="1"/>
  <c r="F51" i="22"/>
  <c r="D51" s="1"/>
  <c r="E20"/>
  <c r="D20"/>
  <c r="E12"/>
  <c r="D12"/>
  <c r="E11"/>
  <c r="D11"/>
  <c r="G10"/>
  <c r="E10" s="1"/>
  <c r="F10"/>
  <c r="D10"/>
  <c r="G9"/>
  <c r="G51" s="1"/>
  <c r="E51" s="1"/>
  <c r="F9"/>
  <c r="D9"/>
  <c r="O8"/>
  <c r="P8" s="1"/>
  <c r="Q8" s="1"/>
  <c r="R8" s="1"/>
  <c r="S8" s="1"/>
  <c r="T8" s="1"/>
  <c r="U8" s="1"/>
  <c r="V8" s="1"/>
  <c r="W8" s="1"/>
  <c r="X8" s="1"/>
  <c r="Y8" s="1"/>
  <c r="Z8" s="1"/>
  <c r="AA8" s="1"/>
  <c r="N8"/>
  <c r="F30" i="20"/>
  <c r="E30"/>
  <c r="F22"/>
  <c r="E22"/>
  <c r="F21"/>
  <c r="E21"/>
  <c r="H20"/>
  <c r="F20" s="1"/>
  <c r="G20"/>
  <c r="E20"/>
  <c r="H19"/>
  <c r="H61" s="1"/>
  <c r="F61" s="1"/>
  <c r="G19"/>
  <c r="G61" s="1"/>
  <c r="E61" s="1"/>
  <c r="E19"/>
  <c r="L10"/>
  <c r="C7"/>
  <c r="L5"/>
  <c r="E11" i="19"/>
  <c r="D11"/>
  <c r="E7"/>
  <c r="E27" s="1"/>
  <c r="D27" s="1"/>
  <c r="D7"/>
  <c r="K98" i="18"/>
  <c r="G98"/>
  <c r="E93"/>
  <c r="N83"/>
  <c r="N98" s="1"/>
  <c r="K83"/>
  <c r="J83"/>
  <c r="J98" s="1"/>
  <c r="I83"/>
  <c r="I98" s="1"/>
  <c r="H83"/>
  <c r="H98" s="1"/>
  <c r="G83"/>
  <c r="F83"/>
  <c r="F98" s="1"/>
  <c r="E83"/>
  <c r="E98" s="1"/>
  <c r="D83"/>
  <c r="D98" s="1"/>
  <c r="E68"/>
  <c r="M63"/>
  <c r="L63"/>
  <c r="M58"/>
  <c r="M68" s="1"/>
  <c r="L58"/>
  <c r="K58"/>
  <c r="J58"/>
  <c r="I58"/>
  <c r="I68" s="1"/>
  <c r="H58"/>
  <c r="E58"/>
  <c r="D58"/>
  <c r="O53"/>
  <c r="O68" s="1"/>
  <c r="N53"/>
  <c r="N68" s="1"/>
  <c r="M53"/>
  <c r="L53"/>
  <c r="L68" s="1"/>
  <c r="K53"/>
  <c r="K68" s="1"/>
  <c r="J53"/>
  <c r="J68" s="1"/>
  <c r="I53"/>
  <c r="H53"/>
  <c r="H68" s="1"/>
  <c r="G53"/>
  <c r="G68" s="1"/>
  <c r="F53"/>
  <c r="F68" s="1"/>
  <c r="E53"/>
  <c r="D53"/>
  <c r="D68" s="1"/>
  <c r="E41"/>
  <c r="D38"/>
  <c r="D37"/>
  <c r="E36"/>
  <c r="D36" s="1"/>
  <c r="D35"/>
  <c r="D33"/>
  <c r="D32"/>
  <c r="E31"/>
  <c r="D31"/>
  <c r="D30"/>
  <c r="D28"/>
  <c r="D27"/>
  <c r="E26"/>
  <c r="D26" s="1"/>
  <c r="C7"/>
  <c r="N5"/>
  <c r="N17" i="17"/>
  <c r="H17"/>
  <c r="Q9"/>
  <c r="D9"/>
  <c r="Q7"/>
  <c r="N16" i="16"/>
  <c r="G16"/>
  <c r="R10"/>
  <c r="D8"/>
  <c r="R6"/>
  <c r="L6" i="24" s="1"/>
  <c r="U11" i="15"/>
  <c r="U8"/>
  <c r="R8" i="16" s="1"/>
  <c r="D8" i="15"/>
  <c r="U7"/>
  <c r="R7" i="16" s="1"/>
  <c r="L7" i="24" s="1"/>
  <c r="U6" i="15"/>
  <c r="H16" i="14"/>
  <c r="L10"/>
  <c r="H10" s="1"/>
  <c r="N8"/>
  <c r="N33" s="1"/>
  <c r="K8"/>
  <c r="K33" s="1"/>
  <c r="I8"/>
  <c r="I33" s="1"/>
  <c r="F8"/>
  <c r="D8"/>
  <c r="K26" i="13"/>
  <c r="K25"/>
  <c r="K24"/>
  <c r="K23"/>
  <c r="K22"/>
  <c r="K21"/>
  <c r="L19"/>
  <c r="K19"/>
  <c r="R11"/>
  <c r="R8"/>
  <c r="D8"/>
  <c r="R7"/>
  <c r="R6"/>
  <c r="H11" i="12"/>
  <c r="H8"/>
  <c r="B8"/>
  <c r="H7"/>
  <c r="H6"/>
  <c r="N35" i="11"/>
  <c r="L35"/>
  <c r="I35"/>
  <c r="H35"/>
  <c r="C35"/>
  <c r="N18"/>
  <c r="I18"/>
  <c r="P18" i="10"/>
  <c r="N18"/>
  <c r="K18"/>
  <c r="J18"/>
  <c r="I18"/>
  <c r="H18"/>
  <c r="F18"/>
  <c r="E18"/>
  <c r="D15"/>
  <c r="C15" s="1"/>
  <c r="D12"/>
  <c r="D18" s="1"/>
  <c r="D9"/>
  <c r="C9" s="1"/>
  <c r="Q28" i="9"/>
  <c r="P28"/>
  <c r="O28"/>
  <c r="M28"/>
  <c r="K28"/>
  <c r="I28"/>
  <c r="H28"/>
  <c r="F28"/>
  <c r="E28"/>
  <c r="D28"/>
  <c r="C28"/>
  <c r="N25"/>
  <c r="G25"/>
  <c r="C25"/>
  <c r="N22"/>
  <c r="G22"/>
  <c r="C22"/>
  <c r="N19"/>
  <c r="N28" s="1"/>
  <c r="G19"/>
  <c r="G28" s="1"/>
  <c r="C19"/>
  <c r="Q10"/>
  <c r="Q7"/>
  <c r="B7"/>
  <c r="Q6"/>
  <c r="Q5"/>
  <c r="O9" i="8"/>
  <c r="C9"/>
  <c r="O8"/>
  <c r="Q9" i="7"/>
  <c r="O11" i="8" s="1"/>
  <c r="Q7" i="7"/>
  <c r="B7"/>
  <c r="Q6"/>
  <c r="Q5"/>
  <c r="O7" i="8" s="1"/>
  <c r="H31" i="6"/>
  <c r="G31"/>
  <c r="E31"/>
  <c r="D31"/>
  <c r="F27"/>
  <c r="F31" s="1"/>
  <c r="D27"/>
  <c r="N17"/>
  <c r="M17" s="1"/>
  <c r="M31" s="1"/>
  <c r="P9"/>
  <c r="B7"/>
  <c r="P6"/>
  <c r="P5"/>
  <c r="D8" i="5"/>
  <c r="H20" i="4"/>
  <c r="G19"/>
  <c r="G18"/>
  <c r="G17"/>
  <c r="L10"/>
  <c r="Q11" i="17" s="1"/>
  <c r="L7" i="4"/>
  <c r="M8" i="5" s="1"/>
  <c r="N7" i="18" s="1"/>
  <c r="C7" i="4"/>
  <c r="L6"/>
  <c r="L6" i="20" s="1"/>
  <c r="H39" i="3"/>
  <c r="D32"/>
  <c r="D28"/>
  <c r="P24"/>
  <c r="D24"/>
  <c r="P20"/>
  <c r="D20"/>
  <c r="D17"/>
  <c r="P16"/>
  <c r="H16"/>
  <c r="D15"/>
  <c r="D14"/>
  <c r="P13"/>
  <c r="F13"/>
  <c r="D13" s="1"/>
  <c r="P12"/>
  <c r="P10" s="1"/>
  <c r="D12"/>
  <c r="D11"/>
  <c r="T10"/>
  <c r="T39" s="1"/>
  <c r="L10"/>
  <c r="L39" s="1"/>
  <c r="H10"/>
  <c r="F10"/>
  <c r="D9"/>
  <c r="P8"/>
  <c r="F8"/>
  <c r="F39" s="1"/>
  <c r="D8"/>
  <c r="G45" i="2"/>
  <c r="G29"/>
  <c r="F28"/>
  <c r="E28"/>
  <c r="G28" s="1"/>
  <c r="G24"/>
  <c r="F24"/>
  <c r="F22"/>
  <c r="F48" s="1"/>
  <c r="E22"/>
  <c r="E48" s="1"/>
  <c r="G20"/>
  <c r="G18"/>
  <c r="H29" l="1"/>
  <c r="H45"/>
  <c r="H22"/>
  <c r="H18"/>
  <c r="H28"/>
  <c r="H20"/>
  <c r="H24"/>
  <c r="H27"/>
  <c r="D50" i="23"/>
  <c r="C18" i="10"/>
  <c r="D41" i="18"/>
  <c r="G22" i="2"/>
  <c r="D16" i="3"/>
  <c r="M10" i="5"/>
  <c r="N10" i="18" s="1"/>
  <c r="N31" i="6"/>
  <c r="C12" i="10"/>
  <c r="L8" i="14"/>
  <c r="L7" i="20"/>
  <c r="D8" i="23"/>
  <c r="M7" i="5"/>
  <c r="Q8" i="17"/>
  <c r="F19" i="20"/>
  <c r="E9" i="22"/>
  <c r="P39" i="3"/>
  <c r="H8" i="14" l="1"/>
  <c r="H33" s="1"/>
  <c r="L33"/>
  <c r="N6" i="18"/>
  <c r="P7" i="6"/>
  <c r="D10" i="3"/>
  <c r="H48" i="2"/>
  <c r="E10" i="3" l="1"/>
  <c r="D39"/>
  <c r="Q32" l="1"/>
  <c r="O16"/>
  <c r="G16"/>
  <c r="Q11"/>
  <c r="Q9"/>
  <c r="E28"/>
  <c r="I20"/>
  <c r="Q15"/>
  <c r="G13"/>
  <c r="M16"/>
  <c r="E24"/>
  <c r="I17"/>
  <c r="E14"/>
  <c r="Q12"/>
  <c r="Q24"/>
  <c r="Q20"/>
  <c r="Q13"/>
  <c r="G12"/>
  <c r="I11"/>
  <c r="Q28"/>
  <c r="Q17"/>
  <c r="Q14"/>
  <c r="G9"/>
  <c r="E12"/>
  <c r="E11"/>
  <c r="I16"/>
  <c r="E20"/>
  <c r="G8"/>
  <c r="I10"/>
  <c r="G10"/>
  <c r="E9"/>
  <c r="E15"/>
  <c r="M10"/>
  <c r="E13"/>
  <c r="E8"/>
  <c r="Q10"/>
  <c r="E17"/>
  <c r="Q16"/>
  <c r="Q8"/>
  <c r="O10"/>
  <c r="E16"/>
</calcChain>
</file>

<file path=xl/comments1.xml><?xml version="1.0" encoding="utf-8"?>
<comments xmlns="http://schemas.openxmlformats.org/spreadsheetml/2006/main">
  <authors>
    <author>tc={00AF00AF-0077-4BD0-85F2-00F7005500F4}</author>
    <author>tc={00F900ED-00E2-40E5-9AE7-004300150024}</author>
  </authors>
  <commentList>
    <comment ref="A12" authorId="0">
      <text>
        <r>
          <rPr>
            <b/>
            <sz val="9"/>
            <rFont val="Tahoma"/>
          </rPr>
          <t>tc={00C000A3-00C1-4180-B0F2-00C400650079}:</t>
        </r>
        <r>
          <rPr>
            <sz val="9"/>
            <rFont val="Tahoma"/>
          </rPr>
          <t xml:space="preserve">
Юлия Миндрина П.:
Каждый раздел на отдельной вкладке
</t>
        </r>
      </text>
    </comment>
    <comment ref="I13" authorId="1">
      <text>
        <r>
          <rPr>
            <b/>
            <sz val="9"/>
            <rFont val="Tahoma"/>
          </rPr>
          <t>tc={00EE0026-003A-4E84-8A7E-001F0060000F}:</t>
        </r>
        <r>
          <rPr>
            <sz val="9"/>
            <rFont val="Tahoma"/>
          </rPr>
          <t xml:space="preserve">
Черненкова Светлана Владимировна:
5 знаков после запятой
</t>
        </r>
      </text>
    </comment>
  </commentList>
</comments>
</file>

<file path=xl/comments10.xml><?xml version="1.0" encoding="utf-8"?>
<comments xmlns="http://schemas.openxmlformats.org/spreadsheetml/2006/main">
  <authors>
    <author>tc={003900D2-00B3-49EB-B2CB-003800AE00A3}</author>
    <author>tc={00E8005E-0019-4A51-9519-00960091002C}</author>
    <author>tc={00D400E5-0096-458B-B6D6-00CA00D900AF}</author>
    <author>tc={002D004D-0038-4593-BC05-00D400A30019}</author>
  </authors>
  <commentList>
    <comment ref="D18" authorId="0">
      <text>
        <r>
          <rPr>
            <b/>
            <sz val="9"/>
            <rFont val="Tahoma"/>
          </rPr>
          <t>tc={00EE00C2-0051-41C7-B308-0091004C00C9}:</t>
        </r>
        <r>
          <rPr>
            <sz val="9"/>
            <rFont val="Tahoma"/>
          </rPr>
          <t xml:space="preserve">
Юлия Миндрина П.:
Выбор из списка:
1 - здание (строение, сооружение) в целом, 
2 - помещение в здании, строении (за исключением подвалов, чердаков), 
3 - подвалы, чердаки, 
4 - конструктивная часть здания (крыша, стена),
 5 - архитектурный элемент фасада здания (навес над входными дверями зданий), 
6 - часть помещения в местах общего пользования (вестибюли, холлы, фойе, коридоры), 
7 - линии электропередачи, линии связи (в том числе линейно-кабельные сооружения),
 8 - трубопроводы, 
9 - автомобильные дороги, 
10 - железнодорожные линии, 
11 - резервуар, иная емкость, 
12 - скважины на воду, 
13 - скважины газовые и нефтяные, 
14 - скважины иные, 
15 - движимое имущество, предоставляемое в прокат, 
16 - иные
</t>
        </r>
      </text>
    </comment>
    <comment ref="F18" authorId="1">
      <text>
        <r>
          <rPr>
            <b/>
            <sz val="9"/>
            <rFont val="Tahoma"/>
          </rPr>
          <t>tc={004E00EA-00C8-4F2C-8EA8-009A00ED00DD}:</t>
        </r>
        <r>
          <rPr>
            <sz val="9"/>
            <rFont val="Tahoma"/>
          </rPr>
          <t xml:space="preserve">
Юлия Миндрина П.:
выбор из справочника ОКЕИ(#Okei)
</t>
        </r>
      </text>
    </comment>
    <comment ref="I18" authorId="2">
      <text>
        <r>
          <rPr>
            <b/>
            <sz val="9"/>
            <rFont val="Tahoma"/>
          </rPr>
          <t>tc={006F0058-008A-43C9-8038-007000EB00B8}:</t>
        </r>
        <r>
          <rPr>
            <sz val="9"/>
            <rFont val="Tahoma"/>
          </rPr>
          <t xml:space="preserve">
Юлия Миндрина П.:
Выбор из списка:
 1 - размещение банкоматов, 
2 - размещение торговых автоматов для продажи воды, кофе и кондитерских изделий, 
3 - размещение столовых и буфетов, 
4 - размещение книжных киосков, магазинов канцелярских принадлежностей, 
5 - размещение аптечных пунктов, 
6 - размещение торговых автоматов для продажи бахил, одноразовых халатов, 
7 - размещение платежных терминалов,
 8 - размещение иных торговых точек, 
9 - размещение офисов банков, 
10 - проведение образовательных и информационно-просветительских мероприятий, 
11 - проведение концертно-зрелищных мероприятий, 
12 - проведение ярмарок, выставок, 
13 - проведение конгрессов, съездов, симпозиумов, конференций, 
14 - проведение спортивных мероприятий, 
15 - проведение иных культурно-массовых мероприятий, 
16 - прокат оборудования, 
17 - прокат спортивного инвентаря,
18 - иное.
</t>
        </r>
      </text>
    </comment>
    <comment ref="K18" authorId="3">
      <text>
        <r>
          <rPr>
            <b/>
            <sz val="9"/>
            <rFont val="Tahoma"/>
          </rPr>
          <t>tc={00E300DB-00FB-417D-BE89-001800F20059}:</t>
        </r>
        <r>
          <rPr>
            <sz val="9"/>
            <rFont val="Tahoma"/>
          </rPr>
          <t xml:space="preserve">
Юлия Миндрина П.:
Если гр.8="18, иное", то поле комментарий обязательно для заполенния, в котором пользователю необходимо будет указывать иное направление исопльзования, которое отсутствует для выбора в графе 8.
</t>
        </r>
      </text>
    </comment>
  </commentList>
</comments>
</file>

<file path=xl/comments2.xml><?xml version="1.0" encoding="utf-8"?>
<comments xmlns="http://schemas.openxmlformats.org/spreadsheetml/2006/main">
  <authors>
    <author>tc={004B000F-0042-4A05-BA63-0034007500BB}</author>
    <author>tc={00C80034-000D-4DDD-8058-004D00C9001D}</author>
  </authors>
  <commentList>
    <comment ref="A16" authorId="0">
      <text>
        <r>
          <rPr>
            <b/>
            <sz val="9"/>
            <rFont val="Tahoma"/>
          </rPr>
          <t>tc={00F20006-00F9-4C7A-B3C5-009B009300FB}:</t>
        </r>
        <r>
          <rPr>
            <sz val="9"/>
            <rFont val="Tahoma"/>
          </rPr>
          <t xml:space="preserve">
Юлия Миндрина П.:
Выбор организации из справочника #Department вкладка Юридические и физичские лица
</t>
        </r>
      </text>
    </comment>
    <comment ref="I16" authorId="1">
      <text>
        <r>
          <rPr>
            <b/>
            <sz val="9"/>
            <rFont val="Tahoma"/>
          </rPr>
          <t>tc={000C00DC-003D-487C-B658-00D5001500E6}:</t>
        </r>
        <r>
          <rPr>
            <sz val="9"/>
            <rFont val="Tahoma"/>
          </rPr>
          <t xml:space="preserve">
Юлия Миндрина П.:
Выбор одного из значений:
1 - денежные средства
2 - имущество
3 - право пользования нематериальными активами
</t>
        </r>
      </text>
    </comment>
  </commentList>
</comments>
</file>

<file path=xl/comments3.xml><?xml version="1.0" encoding="utf-8"?>
<comments xmlns="http://schemas.openxmlformats.org/spreadsheetml/2006/main">
  <authors>
    <author>tc={00D60010-00DD-450F-A2BD-006900480062}</author>
    <author>tc={00A10068-00EF-46B2-9806-0033008E00D5}</author>
  </authors>
  <commentList>
    <comment ref="A13" authorId="0">
      <text>
        <r>
          <rPr>
            <b/>
            <sz val="9"/>
            <rFont val="Tahoma"/>
          </rPr>
          <t>tc={0097003D-0089-44F8-8FEE-00FF00690046}:</t>
        </r>
        <r>
          <rPr>
            <sz val="9"/>
            <rFont val="Tahoma"/>
          </rPr>
          <t xml:space="preserve">
Юлия Миндрина П.:
Раздел заполняется в целых числах
Добавить проверки при сохранении:
1) если хотя бы одна из граф (гр.8 или гр.14 или гр.16 по коду строки 9000) равна нулю, выводить сообщение об ошибке.
2) если разница |гр.8-гр.16|&gt;50% гр.8строки9000, то выводит сообщение об ошибке
</t>
        </r>
      </text>
    </comment>
    <comment ref="A21" authorId="1">
      <text>
        <r>
          <rPr>
            <b/>
            <sz val="9"/>
            <rFont val="Tahoma"/>
          </rPr>
          <t>tc={00B80048-00FE-4661-868E-00EE001C0018}:</t>
        </r>
        <r>
          <rPr>
            <sz val="9"/>
            <rFont val="Tahoma"/>
          </rPr>
          <t xml:space="preserve">
Юлия Миндрина П.:
Выбирать из спарвочника Категория должностей (#PfhdPostCategory)
</t>
        </r>
      </text>
    </comment>
  </commentList>
</comments>
</file>

<file path=xl/comments4.xml><?xml version="1.0" encoding="utf-8"?>
<comments xmlns="http://schemas.openxmlformats.org/spreadsheetml/2006/main">
  <authors>
    <author>tc={00970099-00A5-44D0-8DB4-00AE001A0078}</author>
  </authors>
  <commentList>
    <comment ref="A1" authorId="0">
      <text>
        <r>
          <rPr>
            <b/>
            <sz val="9"/>
            <rFont val="Tahoma"/>
          </rPr>
          <t>tc={00BA0010-00C0-4E83-811A-00280081006A}:</t>
        </r>
        <r>
          <rPr>
            <sz val="9"/>
            <rFont val="Tahoma"/>
          </rPr>
          <t xml:space="preserve">
Юлия Миндрина П.:
Если хотя бы одна из используемой в формуле графа, начиная с 11 отлична от нуля, то осуществлять проверку по этой формуле при сохранении:
1)гр.4=гр.11+гр.12+гр.13+гр.14+гр.15+гр.16
2)гр.7=гр.17+гр.18+гр.19+гр.20+гр.21+гр.22
3)гр.8=гр.23+гр.24+гр.25+гр.26+гр.27+гр.28
4)гр.9=гр.29+гр.30+гр.31+гр.32+гр.33+гр.34
5)гр.10=гр.35+гр.36+гр.37+гр.38+гр.39+гр.40
</t>
        </r>
      </text>
    </comment>
  </commentList>
</comments>
</file>

<file path=xl/comments5.xml><?xml version="1.0" encoding="utf-8"?>
<comments xmlns="http://schemas.openxmlformats.org/spreadsheetml/2006/main">
  <authors>
    <author>tc={00EA0011-0004-48E7-AEC5-00AF00D1007E}</author>
  </authors>
  <commentList>
    <comment ref="A18" authorId="0">
      <text>
        <r>
          <rPr>
            <b/>
            <sz val="9"/>
            <rFont val="Tahoma"/>
          </rPr>
          <t>tc={00890019-0078-44F9-99E2-006B003000DF}:</t>
        </r>
        <r>
          <rPr>
            <sz val="9"/>
            <rFont val="Tahoma"/>
          </rPr>
          <t xml:space="preserve">
Юлия Миндрина П.:
Юлия Миндрина П.: Выбор из справочника Банковские счета карточки организации либо ручной ввод
</t>
        </r>
      </text>
    </comment>
  </commentList>
</comments>
</file>

<file path=xl/comments6.xml><?xml version="1.0" encoding="utf-8"?>
<comments xmlns="http://schemas.openxmlformats.org/spreadsheetml/2006/main">
  <authors>
    <author>tc={001200D4-0037-4068-BA3E-005E007A00D0}</author>
    <author>tc={004800F8-000A-493B-A9A8-00B800400089}</author>
    <author>tc={000C002A-0070-4E39-A790-00100033007A}</author>
    <author>tc={00A00027-00FE-43B0-9607-008900C700A6}</author>
    <author>tc={008A0044-006D-43E2-A520-009D005300C6}</author>
    <author>tc={001600E7-001C-4B87-B975-009A009300C7}</author>
  </authors>
  <commentList>
    <comment ref="E31" authorId="0">
      <text>
        <r>
          <rPr>
            <b/>
            <sz val="9"/>
            <rFont val="Tahoma"/>
          </rPr>
          <t>tc={003800DE-00D3-4FB4-8113-002700830030}:</t>
        </r>
        <r>
          <rPr>
            <sz val="9"/>
            <rFont val="Tahoma"/>
          </rPr>
          <t xml:space="preserve">
Юлия Миндрина П.:
выбор из справочника ОКТМО #Oktmo
</t>
        </r>
      </text>
    </comment>
    <comment ref="I31" authorId="1">
      <text>
        <r>
          <rPr>
            <b/>
            <sz val="9"/>
            <rFont val="Tahoma"/>
          </rPr>
          <t>tc={007C004E-0001-4B7B-AF42-0000001800A6}:</t>
        </r>
        <r>
          <rPr>
            <sz val="9"/>
            <rFont val="Tahoma"/>
          </rPr>
          <t xml:space="preserve">
Юлия Миндрина П.:
выбор из справочника ОКЕИ(#Okei)
</t>
        </r>
      </text>
    </comment>
    <comment ref="I35" authorId="2">
      <text>
        <r>
          <rPr>
            <b/>
            <sz val="9"/>
            <rFont val="Tahoma"/>
          </rPr>
          <t>tc={002E004A-0037-4466-A7E7-004D005200A2}:</t>
        </r>
        <r>
          <rPr>
            <sz val="9"/>
            <rFont val="Tahoma"/>
          </rPr>
          <t xml:space="preserve">
Юлия Миндрина П.:
выбор из справочника ОКЕИ(#Okei)
</t>
        </r>
      </text>
    </comment>
    <comment ref="I38" authorId="3">
      <text>
        <r>
          <rPr>
            <b/>
            <sz val="9"/>
            <rFont val="Tahoma"/>
          </rPr>
          <t>tc={00CD0029-002D-4E62-8BDD-009C00D70015}:</t>
        </r>
        <r>
          <rPr>
            <sz val="9"/>
            <rFont val="Tahoma"/>
          </rPr>
          <t xml:space="preserve">
Юлия Миндрина П.:
выбор из справочника ОКЕИ(#Okei)
</t>
        </r>
      </text>
    </comment>
    <comment ref="I41" authorId="4">
      <text>
        <r>
          <rPr>
            <b/>
            <sz val="9"/>
            <rFont val="Tahoma"/>
          </rPr>
          <t>tc={00F90035-00A0-4DB0-BBE2-002C00130008}:</t>
        </r>
        <r>
          <rPr>
            <sz val="9"/>
            <rFont val="Tahoma"/>
          </rPr>
          <t xml:space="preserve">
Юлия Миндрина П.:
выбор из справочника ОКЕИ(#Okei)
</t>
        </r>
      </text>
    </comment>
    <comment ref="I44" authorId="5">
      <text>
        <r>
          <rPr>
            <b/>
            <sz val="9"/>
            <rFont val="Tahoma"/>
          </rPr>
          <t>tc={00F9002B-00D1-4F66-8B1D-007100B40015}:</t>
        </r>
        <r>
          <rPr>
            <sz val="9"/>
            <rFont val="Tahoma"/>
          </rPr>
          <t xml:space="preserve">
Юлия Миндрина П.:
выбор из справочника ОКЕИ(#Okei)
</t>
        </r>
      </text>
    </comment>
  </commentList>
</comments>
</file>

<file path=xl/comments7.xml><?xml version="1.0" encoding="utf-8"?>
<comments xmlns="http://schemas.openxmlformats.org/spreadsheetml/2006/main">
  <authors>
    <author>tc={00D2000B-008B-4646-A2A2-002000260047}</author>
    <author>tc={0032007B-000B-449E-B512-00A000EF0017}</author>
    <author>tc={001000C0-00E1-4B40-A1C6-00A40011001C}</author>
    <author>tc={006700A8-0067-4986-800A-00F0003B00CD}</author>
    <author>tc={00100084-00DE-4101-9D8C-00A7005D0069}</author>
    <author>tc={00620022-0097-40A0-81AC-00C800190068}</author>
    <author>tc={00D00048-000E-4F5B-ABA1-001D009A006C}</author>
  </authors>
  <commentList>
    <comment ref="M14" authorId="0">
      <text>
        <r>
          <rPr>
            <b/>
            <sz val="9"/>
            <rFont val="Tahoma"/>
          </rPr>
          <t>tc={00C30048-0099-4CB3-8BC5-009400430016}:</t>
        </r>
        <r>
          <rPr>
            <sz val="9"/>
            <rFont val="Tahoma"/>
          </rPr>
          <t xml:space="preserve">
Черненкова Светлана Владимировна:
8 знаков после зяпятой
</t>
        </r>
      </text>
    </comment>
    <comment ref="E17" authorId="1">
      <text>
        <r>
          <rPr>
            <b/>
            <sz val="9"/>
            <rFont val="Tahoma"/>
          </rPr>
          <t>tc={00A30072-0048-4701-A728-009F00A300D5}:</t>
        </r>
        <r>
          <rPr>
            <sz val="9"/>
            <rFont val="Tahoma"/>
          </rPr>
          <t xml:space="preserve">
Юлия Миндрина П.:
выбор из справочника ОКЕИ(#Okei)
</t>
        </r>
      </text>
    </comment>
    <comment ref="L17" authorId="2">
      <text>
        <r>
          <rPr>
            <b/>
            <sz val="9"/>
            <rFont val="Tahoma"/>
          </rPr>
          <t>tc={00BB0074-00D2-4EDD-8B86-0081003A008F}:</t>
        </r>
        <r>
          <rPr>
            <sz val="9"/>
            <rFont val="Tahoma"/>
          </rPr>
          <t xml:space="preserve">
Юлия Миндрина П.:
выбор даты
</t>
        </r>
      </text>
    </comment>
    <comment ref="P17" authorId="3">
      <text>
        <r>
          <rPr>
            <b/>
            <sz val="9"/>
            <rFont val="Tahoma"/>
          </rPr>
          <t>tc={007C0021-0066-4E84-A023-00E9003900A1}:</t>
        </r>
        <r>
          <rPr>
            <sz val="9"/>
            <rFont val="Tahoma"/>
          </rPr>
          <t xml:space="preserve">
Юлия Миндрина П.:
Выбор из списка (в отчет выводить цифровое значение):
1 - для осуществления основной деятельности в рамках государственного (муниципального) задания,
2 - для осуществления основной деятельности за плату сверх государственного (муниципального) задания.
</t>
        </r>
      </text>
    </comment>
    <comment ref="N38" authorId="4">
      <text>
        <r>
          <rPr>
            <b/>
            <sz val="9"/>
            <rFont val="Tahoma"/>
          </rPr>
          <t>tc={004C009E-00B4-43FB-8485-001B00A900ED}:</t>
        </r>
        <r>
          <rPr>
            <sz val="9"/>
            <rFont val="Tahoma"/>
          </rPr>
          <t xml:space="preserve">
Черненкова Светлана Владимировна:
Черненкова С.В.: разрешить ручное редактирование наслучай если условия договора будут другими
</t>
        </r>
      </text>
    </comment>
    <comment ref="P38" authorId="5">
      <text>
        <r>
          <rPr>
            <b/>
            <sz val="9"/>
            <rFont val="Tahoma"/>
          </rPr>
          <t>tc={000E00C8-00AE-48EC-8C64-00B2001D00F3}:</t>
        </r>
        <r>
          <rPr>
            <sz val="9"/>
            <rFont val="Tahoma"/>
          </rPr>
          <t xml:space="preserve">
Юлия Миндрина П.:
Выбор из списка (в отчет выводить цифровое значение):
1 - для осуществления основной деятельности в рамках государственного (муниципального) задания,
2 - для осуществления основной деятельности за плату сверх государственного (муниципального) задания.
</t>
        </r>
      </text>
    </comment>
    <comment ref="Q38" authorId="6">
      <text>
        <r>
          <rPr>
            <b/>
            <sz val="9"/>
            <rFont val="Tahoma"/>
          </rPr>
          <t>tc={00DF001E-00A4-43DB-919B-004800DE0070}:</t>
        </r>
        <r>
          <rPr>
            <sz val="9"/>
            <rFont val="Tahoma"/>
          </rPr>
          <t xml:space="preserve">
Юлия Миндрина П.:
Выбор из списка (в отчет выводить цифровое значение):
3 - проведение концертно-зрелищных мероприятий и иных культурно-массовых мероприятий, 
4 - проведение спортивных мероприятий, 
5 - проведение конференций, семинаров, выставок, переговоров, встреч, совещаний, съездов, конгрессов, 
6 - для иных мероприятий. 
</t>
        </r>
      </text>
    </comment>
  </commentList>
</comments>
</file>

<file path=xl/comments8.xml><?xml version="1.0" encoding="utf-8"?>
<comments xmlns="http://schemas.openxmlformats.org/spreadsheetml/2006/main">
  <authors>
    <author>tc={00F600B4-0024-4B4D-BA60-003C0062000E}</author>
    <author>tc={00C500FD-00C1-4F88-8E28-009400BC0001}</author>
    <author>tc={00EE00DC-0052-4672-BAFC-006C003E0068}</author>
    <author>tc={00BF0095-0006-48D7-A95E-00BC00450013}</author>
    <author>tc={00EE006B-0048-4769-8C91-00ED00D8002C}</author>
    <author>tc={0095005D-00CD-42A0-A197-0039003300CA}</author>
    <author>tc={004F0063-0018-4CED-9085-004A00FF00A4}</author>
    <author>tc={00E9005A-00FE-47B8-8B81-0028005D0094}</author>
  </authors>
  <commentList>
    <comment ref="F21" authorId="0">
      <text>
        <r>
          <rPr>
            <b/>
            <sz val="9"/>
            <rFont val="Tahoma"/>
          </rPr>
          <t>tc={0041006C-00C9-4C01-8D1A-008C00220065}:</t>
        </r>
        <r>
          <rPr>
            <sz val="9"/>
            <rFont val="Tahoma"/>
          </rPr>
          <t xml:space="preserve">
Юлия Миндрина П.:
выбор из справочника ОКЕИ(#Okei)
</t>
        </r>
      </text>
    </comment>
    <comment ref="L21" authorId="1">
      <text>
        <r>
          <rPr>
            <b/>
            <sz val="9"/>
            <rFont val="Tahoma"/>
          </rPr>
          <t>tc={00D800C2-000D-4A1F-99E2-0075008D0004}:</t>
        </r>
        <r>
          <rPr>
            <sz val="9"/>
            <rFont val="Tahoma"/>
          </rPr>
          <t xml:space="preserve">
Юлия Миндрина П.:
выбор даты
</t>
        </r>
      </text>
    </comment>
    <comment ref="M21" authorId="2">
      <text>
        <r>
          <rPr>
            <b/>
            <sz val="9"/>
            <rFont val="Tahoma"/>
          </rPr>
          <t>tc={00B8004C-00DF-40E7-B053-0005001200E2}:</t>
        </r>
        <r>
          <rPr>
            <sz val="9"/>
            <rFont val="Tahoma"/>
          </rPr>
          <t xml:space="preserve">
Юлия Миндрина П.:
выбор даты
</t>
        </r>
      </text>
    </comment>
    <comment ref="O21" authorId="3">
      <text>
        <r>
          <rPr>
            <b/>
            <sz val="9"/>
            <rFont val="Tahoma"/>
          </rPr>
          <t>tc={005F0043-0019-45B3-87F0-007800180052}:</t>
        </r>
        <r>
          <rPr>
            <sz val="9"/>
            <rFont val="Tahoma"/>
          </rPr>
          <t xml:space="preserve">
Юлия Миндрина П.:
Выбор из списка (в отчет выводить цифровое значение):
1 - для осуществления основной деятельности в рамках государственного (муниципального) задания,
2 - для осуществления основной деятельности за плату сверх государственного (муниципального) задания.ё
</t>
        </r>
      </text>
    </comment>
    <comment ref="P21" authorId="4">
      <text>
        <r>
          <rPr>
            <b/>
            <sz val="9"/>
            <rFont val="Tahoma"/>
          </rPr>
          <t>tc={005400A8-003B-46D9-AE1B-0082008C002E}:</t>
        </r>
        <r>
          <rPr>
            <sz val="9"/>
            <rFont val="Tahoma"/>
          </rPr>
          <t xml:space="preserve">
Юлия Миндрина П.:
Выбор из списка (в отчет выводить цифровое значение):
3 - проведение концертно-зрелищных мероприятий и иных культурно-массовых мероприятий, 
4 - проведение спортивных мероприятий, 
5 - проведение конференций, семинаров, выставок, переговоров, встреч, совещаний, съездов, конгрессов, 
6 - для иных мероприятий. 
</t>
        </r>
      </text>
    </comment>
    <comment ref="F24" authorId="5">
      <text>
        <r>
          <rPr>
            <b/>
            <sz val="9"/>
            <rFont val="Tahoma"/>
          </rPr>
          <t>tc={007200F4-00CC-4EA8-BE9C-003100D1007B}:</t>
        </r>
        <r>
          <rPr>
            <sz val="9"/>
            <rFont val="Tahoma"/>
          </rPr>
          <t xml:space="preserve">
Юлия Миндрина П.:
выбор из справочника ОКЕИ(#Okei)
</t>
        </r>
      </text>
    </comment>
    <comment ref="F30" authorId="6">
      <text>
        <r>
          <rPr>
            <b/>
            <sz val="9"/>
            <rFont val="Tahoma"/>
          </rPr>
          <t>tc={000C0032-00E7-4E8F-8BC6-00C200A40033}:</t>
        </r>
        <r>
          <rPr>
            <sz val="9"/>
            <rFont val="Tahoma"/>
          </rPr>
          <t xml:space="preserve">
Юлия Миндрина П.:
выбор из справочника ОКЕИ(#Okei)
</t>
        </r>
      </text>
    </comment>
    <comment ref="F33" authorId="7">
      <text>
        <r>
          <rPr>
            <b/>
            <sz val="9"/>
            <rFont val="Tahoma"/>
          </rPr>
          <t>tc={00C50076-0025-446D-8E39-006B008A0040}:</t>
        </r>
        <r>
          <rPr>
            <sz val="9"/>
            <rFont val="Tahoma"/>
          </rPr>
          <t xml:space="preserve">
Юлия Миндрина П.:
выбор из справочника ОКЕИ(#Okei)
</t>
        </r>
      </text>
    </comment>
  </commentList>
</comments>
</file>

<file path=xl/comments9.xml><?xml version="1.0" encoding="utf-8"?>
<comments xmlns="http://schemas.openxmlformats.org/spreadsheetml/2006/main">
  <authors>
    <author>tc={00EE00EA-001E-4AF6-B363-0060004900C5}</author>
  </authors>
  <commentList>
    <comment ref="D16" authorId="0">
      <text>
        <r>
          <rPr>
            <b/>
            <sz val="9"/>
            <rFont val="Tahoma"/>
          </rPr>
          <t>tc={006100A1-0022-4A06-85C5-0027000B0000}:</t>
        </r>
        <r>
          <rPr>
            <sz val="9"/>
            <rFont val="Tahoma"/>
          </rPr>
          <t xml:space="preserve">
Черненкова Светлана Владимировна:
2 знака после запятой
</t>
        </r>
      </text>
    </comment>
  </commentList>
</comments>
</file>

<file path=xl/sharedStrings.xml><?xml version="1.0" encoding="utf-8"?>
<sst xmlns="http://schemas.openxmlformats.org/spreadsheetml/2006/main" count="2139" uniqueCount="777">
  <si>
    <t>Приложение</t>
  </si>
  <si>
    <t>к Общим требованиям к порядку составления и утверждения отчета о результатах</t>
  </si>
  <si>
    <t>деятельности государственного (муниципального) учреждения и об использовании</t>
  </si>
  <si>
    <t>закрепленного за ним государственного (муниципального) имущества,</t>
  </si>
  <si>
    <t>утв. приказом Министерства финансов Российской Федерации</t>
  </si>
  <si>
    <t>от 2 ноября 2021 г. № 171н</t>
  </si>
  <si>
    <t>(в ред. от 31 января 2023 г.)</t>
  </si>
  <si>
    <t>Отчет</t>
  </si>
  <si>
    <t>о результатах деятельности государственного (муниципального) учреждения и об использовании</t>
  </si>
  <si>
    <t>закрепленного за ним государственного (муниципального) имущества</t>
  </si>
  <si>
    <t>КОДЫ</t>
  </si>
  <si>
    <t xml:space="preserve">на 1 </t>
  </si>
  <si>
    <t>января</t>
  </si>
  <si>
    <t>24</t>
  </si>
  <si>
    <t xml:space="preserve"> г.</t>
  </si>
  <si>
    <t>Дата</t>
  </si>
  <si>
    <t>01.01.2024</t>
  </si>
  <si>
    <t>по Сводному</t>
  </si>
  <si>
    <t>972D0120</t>
  </si>
  <si>
    <t>реестру</t>
  </si>
  <si>
    <t>ИНН</t>
  </si>
  <si>
    <t>2130054307</t>
  </si>
  <si>
    <t>Учреждение</t>
  </si>
  <si>
    <t>автономного учреждения Чувашской Республики «Национальная телерадиокомпания Чувашии» Министерства цифрового развития, информационной политики и массовых коммуникаций Чувашской Республики</t>
  </si>
  <si>
    <t>КПП</t>
  </si>
  <si>
    <t>213001001</t>
  </si>
  <si>
    <t>Тип учреждения</t>
  </si>
  <si>
    <t>(казенное — «01», бюджетное — «02», автономное — «03»)</t>
  </si>
  <si>
    <t>Орган, осуществляющий</t>
  </si>
  <si>
    <t>функции и полномочия</t>
  </si>
  <si>
    <t>учредителя</t>
  </si>
  <si>
    <t>Министерство цифрового развития, информационной политики и массовых коммуникаций Чувашской Республики</t>
  </si>
  <si>
    <t>по БК</t>
  </si>
  <si>
    <t>Публично-правовое</t>
  </si>
  <si>
    <t xml:space="preserve">97701000   </t>
  </si>
  <si>
    <t>образование</t>
  </si>
  <si>
    <t>по ОКТМО</t>
  </si>
  <si>
    <t>Периодичность: годовая</t>
  </si>
  <si>
    <t>Раздел 1. Результаты деятельности</t>
  </si>
  <si>
    <t>1.</t>
  </si>
  <si>
    <t>Сведения о поступлениях и выплатах учреждения</t>
  </si>
  <si>
    <t>2.</t>
  </si>
  <si>
    <t xml:space="preserve">Сведения об оказываемых услугах, выполняемых работах сверх установленного государственного (муниципального) задания, а также выпускаемой продукции </t>
  </si>
  <si>
    <t>3.</t>
  </si>
  <si>
    <t>Сведения о кредиторской задолженности и обязательствах учреждения</t>
  </si>
  <si>
    <t>4.</t>
  </si>
  <si>
    <t>Сведения о численности сотрудников и оплате труда</t>
  </si>
  <si>
    <t>5.</t>
  </si>
  <si>
    <t>6.</t>
  </si>
  <si>
    <t>Раздел 2. Использование имущества, закрепленного за учреждением</t>
  </si>
  <si>
    <t>Сведения о недвижимом имуществе, за исключением земельных участков, закрепленном на праве оперативного управления</t>
  </si>
  <si>
    <t>Сведения о земельных участках, предоставленных на праве постоянного (бессрочного) пользования</t>
  </si>
  <si>
    <t>Сведения об особо ценном движимом имуществе (за исключением транспортных средств)</t>
  </si>
  <si>
    <t>Сведения о транспортных средствах</t>
  </si>
  <si>
    <t>Раздел 3. Эффективность деятельности</t>
  </si>
  <si>
    <t>-</t>
  </si>
  <si>
    <t>Руководитель</t>
  </si>
  <si>
    <t>(уполномоченное лицо)</t>
  </si>
  <si>
    <t>Учреждения</t>
  </si>
  <si>
    <t>Директор</t>
  </si>
  <si>
    <t>А.Ю. Гурьянов</t>
  </si>
  <si>
    <t>(должность)</t>
  </si>
  <si>
    <t>(расшифровка подписи)</t>
  </si>
  <si>
    <t>Исполнитель</t>
  </si>
  <si>
    <t xml:space="preserve">Заведующий сектором планирования и отчетности     </t>
  </si>
  <si>
    <t>(8352) 56-54-93</t>
  </si>
  <si>
    <t>(телефон)</t>
  </si>
  <si>
    <t>«</t>
  </si>
  <si>
    <t>01</t>
  </si>
  <si>
    <t>»</t>
  </si>
  <si>
    <t>Приложение № 2</t>
  </si>
  <si>
    <t xml:space="preserve">                                                                                                      на 1  января  2024 г.</t>
  </si>
  <si>
    <t xml:space="preserve">Дата </t>
  </si>
  <si>
    <t>01.01.2024г.</t>
  </si>
  <si>
    <t xml:space="preserve">Учреждение                                                                          </t>
  </si>
  <si>
    <t>Автономное учреждение Чувашской Республики «Национальная телерадиокомпания Чувашии» Министерства цифрового развития, информационной политики и массовых коммуникаций Чувашской Республики</t>
  </si>
  <si>
    <t xml:space="preserve">Орган, осуществляющий 
функции и полномочия учредителя                                               </t>
  </si>
  <si>
    <t xml:space="preserve">Глава по БК </t>
  </si>
  <si>
    <t>Публично-правовое образование</t>
  </si>
  <si>
    <t xml:space="preserve">по ОКТМО </t>
  </si>
  <si>
    <t>Периодичность:  годовая</t>
  </si>
  <si>
    <t xml:space="preserve">Единица измерения: руб. </t>
  </si>
  <si>
    <t xml:space="preserve">по ОКЕИ </t>
  </si>
  <si>
    <t>Раздел 1. Сведения о поступлениях учреждения</t>
  </si>
  <si>
    <t>Наименование показателя</t>
  </si>
  <si>
    <t>Код 
строки</t>
  </si>
  <si>
    <t>Сумма поступлений</t>
  </si>
  <si>
    <t>Изменение, %</t>
  </si>
  <si>
    <t>Доля в общей сумме поступлений, %</t>
  </si>
  <si>
    <t>за  2023 год
(за отчетный
финансовый год)</t>
  </si>
  <si>
    <t>за  2022 год 
(за год, предшествующий 
отчетному)</t>
  </si>
  <si>
    <t>2</t>
  </si>
  <si>
    <t>3</t>
  </si>
  <si>
    <t>4</t>
  </si>
  <si>
    <t>5</t>
  </si>
  <si>
    <t>Субсидии на финансовое обеспечение выполнения государственного (муниципального) задания</t>
  </si>
  <si>
    <t>0100</t>
  </si>
  <si>
    <t>Субсидии на финансовое обеспечение выполнения государственного задания из бюджета Федерального фонда обязательного медицинского страхования</t>
  </si>
  <si>
    <t>0200</t>
  </si>
  <si>
    <t>Субсидии на иные цели</t>
  </si>
  <si>
    <t>0300</t>
  </si>
  <si>
    <t>Субсидии на осуществление капитальных вложений</t>
  </si>
  <si>
    <t>0400</t>
  </si>
  <si>
    <t>Гранты в форме субсидий, всего</t>
  </si>
  <si>
    <t>0500</t>
  </si>
  <si>
    <t>в том числе:
гранты в форме субсидий из федерального бюджета</t>
  </si>
  <si>
    <t>0501</t>
  </si>
  <si>
    <t>гранты в форме субсидий из бюджетов субъектов Российской Федерации и местных бюджетов</t>
  </si>
  <si>
    <t>0502</t>
  </si>
  <si>
    <t>Гранты, предоставляемые юридическими и физическими лицами (за исключением грантов в форме субсидий, предоставляемых из бюджетов бюджетной системы Российской Федерации)</t>
  </si>
  <si>
    <t>0600</t>
  </si>
  <si>
    <t>из них:
гранты, предоставляемые юридическими лицами (операторами), источником финансового обеспечения которых являются субсидии и имущественные взносы, полученные из бюджетов бюджетной системы Российской Федерации</t>
  </si>
  <si>
    <t>0610</t>
  </si>
  <si>
    <t>Пожертвования и иные безвозмездные перечисления от физических и юридических лиц, в том числе иностранных организаций</t>
  </si>
  <si>
    <t>0700</t>
  </si>
  <si>
    <t>Доходы от приносящей доход деятельности, компенсаций затрат (за исключением доходов от собственности), всего</t>
  </si>
  <si>
    <t>0800</t>
  </si>
  <si>
    <t>в том числе:  
доходы в виде платы за оказание услуг (выполнение работ) в рамках установленного государственного задания</t>
  </si>
  <si>
    <t>0801</t>
  </si>
  <si>
    <t>доходы от оказания услуг, выполнения работ, реализации готовой продукции сверх установленного государственного задания по видам деятельности, отнесенным в соответствии с учредительными документами к основным</t>
  </si>
  <si>
    <t>0802</t>
  </si>
  <si>
    <t>доходы от платы за пользование служебными жилыми помещениями и общежитиями, включающей плату за пользование и плату за содержание жилого помещения</t>
  </si>
  <si>
    <t>0803</t>
  </si>
  <si>
    <t>доходы от оказания услуг в рамках обязательного медицинского страхования</t>
  </si>
  <si>
    <t>0804</t>
  </si>
  <si>
    <t>доходы от оказания медицинских услуг, предоставляемых женщинам в период беременности, женщинам и новорожденным в период родов и в послеродовой период</t>
  </si>
  <si>
    <t>0805</t>
  </si>
  <si>
    <t>возмещение расходов, понесенных в связи с эксплуатацией имущества, находящегося в оперативном управлении учреждения</t>
  </si>
  <si>
    <t>0806</t>
  </si>
  <si>
    <t>прочие доходы от оказания услуг, выполнения работ, компенсации затрат учреждения, включая возмещение расходов по решению судов (возмещения судебных издержек)</t>
  </si>
  <si>
    <t>0807</t>
  </si>
  <si>
    <t>Доходы от собственности, всего</t>
  </si>
  <si>
    <t>0900</t>
  </si>
  <si>
    <t>в том числе:
доходы в виде арендной либо иной платы за передачу в возмездное пользование государственного имущества</t>
  </si>
  <si>
    <t>0901</t>
  </si>
  <si>
    <t>доходы от распоряжения правами на результаты интеллектуальной деятельности и средствами индивидуализации</t>
  </si>
  <si>
    <t>0902</t>
  </si>
  <si>
    <t>проценты по депозитам учреждения в кредитных организациях</t>
  </si>
  <si>
    <t>0903</t>
  </si>
  <si>
    <t>проценты по остаткам средств на счетах учреждения в кредитных организациях</t>
  </si>
  <si>
    <t>0904</t>
  </si>
  <si>
    <t>проценты, полученные от предоставления займов</t>
  </si>
  <si>
    <t>0905</t>
  </si>
  <si>
    <t>проценты по иным финансовым инструментам</t>
  </si>
  <si>
    <t>0906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</si>
  <si>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учреждению</t>
  </si>
  <si>
    <t>0907</t>
  </si>
  <si>
    <t>прочие доходы от использования имущества, находящегося в оперативном управлении учреждения</t>
  </si>
  <si>
    <t>0908</t>
  </si>
  <si>
    <t>Поступления доходов от штрафов, пеней, неустойки, возмещения ущерба</t>
  </si>
  <si>
    <t>1000</t>
  </si>
  <si>
    <t>Поступления доходов от выбытия нефинансовых активов</t>
  </si>
  <si>
    <t>1100</t>
  </si>
  <si>
    <t>Поступления доходов от выбытия финансовых активов</t>
  </si>
  <si>
    <t>1200</t>
  </si>
  <si>
    <t xml:space="preserve">Итого </t>
  </si>
  <si>
    <t>9000</t>
  </si>
  <si>
    <t>х</t>
  </si>
  <si>
    <t>Раздел 2. Сведения о выплатах учреждения</t>
  </si>
  <si>
    <t>Сумма выплат за отчетный период, всего</t>
  </si>
  <si>
    <t>Доля в общей сумме выплат, %</t>
  </si>
  <si>
    <t>в том числе по источникам финансового обеспечения обязательств по выплатам</t>
  </si>
  <si>
    <t>за счет средств субсидии на выполнение государственного  задания</t>
  </si>
  <si>
    <t>доля в общей сумме выплат,  отраженных в графе 3,
 %</t>
  </si>
  <si>
    <t>за счет средств субсидии на иные цели</t>
  </si>
  <si>
    <t>доля в общей сумме выплат, отраженных в графе 3,
 %</t>
  </si>
  <si>
    <t>за счет средств гранта в форме субсидии</t>
  </si>
  <si>
    <t>ОМС</t>
  </si>
  <si>
    <t>за счет средств от приносящей доход деятельности, всего</t>
  </si>
  <si>
    <t>из них:</t>
  </si>
  <si>
    <t>в том числе:</t>
  </si>
  <si>
    <t>за счет средств, полученных от оказания услуг, выполнения работ, реализации продукции</t>
  </si>
  <si>
    <t>за счет без-возмездных поступлений</t>
  </si>
  <si>
    <t>из федерального бюджета</t>
  </si>
  <si>
    <t>из бюджетов субъектов Российской Федерации и местных бюджетов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</si>
  <si>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</si>
  <si>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</si>
  <si>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</si>
  <si>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</si>
  <si>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</si>
  <si>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</si>
  <si>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</si>
  <si>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</si>
  <si>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</si>
  <si>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</si>
  <si>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</si>
  <si>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</si>
  <si>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</si>
  <si>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</si>
  <si>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</si>
  <si>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Оплата труда и компенсационные выплаты работникам</t>
  </si>
  <si>
    <t>Взносы по обязательному социальному страхованию</t>
  </si>
  <si>
    <t>Приобретение товаров, работ, услуг, всего</t>
  </si>
  <si>
    <t xml:space="preserve">из них:
услуги связи </t>
  </si>
  <si>
    <t>0301</t>
  </si>
  <si>
    <t>транспортные услуги</t>
  </si>
  <si>
    <t>0302</t>
  </si>
  <si>
    <t>коммунальные услуги</t>
  </si>
  <si>
    <t>0303</t>
  </si>
  <si>
    <t>арендная плата за пользование имуществом</t>
  </si>
  <si>
    <t>0304</t>
  </si>
  <si>
    <t>работы, услуги по содержанию имущества</t>
  </si>
  <si>
    <t>0305</t>
  </si>
  <si>
    <t>прочие работы, услуги</t>
  </si>
  <si>
    <t>0306</t>
  </si>
  <si>
    <t>основные средства</t>
  </si>
  <si>
    <t>0307</t>
  </si>
  <si>
    <t>нематериальные активы</t>
  </si>
  <si>
    <t>0308</t>
  </si>
  <si>
    <t>непроизведенные активы</t>
  </si>
  <si>
    <t>0309</t>
  </si>
  <si>
    <t>материальные запасы</t>
  </si>
  <si>
    <t>0310</t>
  </si>
  <si>
    <t>Обслуживание долговых обязательств</t>
  </si>
  <si>
    <t>Безвозмездные перечисления организациям</t>
  </si>
  <si>
    <t>Социальное обеспечение</t>
  </si>
  <si>
    <t>Уплата налогов, сборов, прочих платежей в бюджет (за исключением взносов по обязательному социальному страхованию), всего</t>
  </si>
  <si>
    <t>из них:
налог на прибыль</t>
  </si>
  <si>
    <t>0701</t>
  </si>
  <si>
    <t>налог на добавленную стоимость</t>
  </si>
  <si>
    <t>0702</t>
  </si>
  <si>
    <t>налог на имущество организаций</t>
  </si>
  <si>
    <t>0703</t>
  </si>
  <si>
    <t>земельный налог</t>
  </si>
  <si>
    <t>0704</t>
  </si>
  <si>
    <t>транспортный налог</t>
  </si>
  <si>
    <t>0705</t>
  </si>
  <si>
    <t>водный налог</t>
  </si>
  <si>
    <t>0706</t>
  </si>
  <si>
    <t>государственные пошлины</t>
  </si>
  <si>
    <t>0707</t>
  </si>
  <si>
    <t>прочие налоги, сборы, платежи в бюджет</t>
  </si>
  <si>
    <t>0708</t>
  </si>
  <si>
    <t>Приобретение финансовых активов, всего:</t>
  </si>
  <si>
    <t>из них:
приобретение ценных бумаг, кроме акций и иных форм участия в капитале</t>
  </si>
  <si>
    <t>приобретение акций и иных форм участия в капитале</t>
  </si>
  <si>
    <t>Иные выплаты, всего</t>
  </si>
  <si>
    <t>из них:
перечисление денежных обеспечений</t>
  </si>
  <si>
    <t>перечисление денежных средств на депозитные счета</t>
  </si>
  <si>
    <t>Итого</t>
  </si>
  <si>
    <t>100%</t>
  </si>
  <si>
    <t>Руководитель 
(уполномоченное лицо) Учреждения</t>
  </si>
  <si>
    <t>А.Ю.Гурьянов</t>
  </si>
  <si>
    <t>(подпись)</t>
  </si>
  <si>
    <t>Зав.сектором планирования и отчетности</t>
  </si>
  <si>
    <t>Шкомар А.В.</t>
  </si>
  <si>
    <t>565498 (5836)</t>
  </si>
  <si>
    <t>(фамилия, инициалы)</t>
  </si>
  <si>
    <t>«___»_________ 20____ г.</t>
  </si>
  <si>
    <t>Приложение № 3</t>
  </si>
  <si>
    <t xml:space="preserve">Сведения об оказываемых услугах, выполняемых работах
сверх установленного государственного (муниципального) задания, а также выпускаемой продукции </t>
  </si>
  <si>
    <t>на 1 января  2024 г.</t>
  </si>
  <si>
    <t>по Сводному реестру</t>
  </si>
  <si>
    <t>Орган, осуществляющий функции 
и полномочия учредителя</t>
  </si>
  <si>
    <t>глава по БК</t>
  </si>
  <si>
    <t>Раздел 1. Сведения об услугах, оказываемых сверх установленного государственного (муниципального) задания</t>
  </si>
  <si>
    <t>Наименование оказываемых услуг</t>
  </si>
  <si>
    <t>Код 
по ОКВЭД</t>
  </si>
  <si>
    <t>Код строки</t>
  </si>
  <si>
    <t>Объем оказанных услуг</t>
  </si>
  <si>
    <t>Доход от оказания 
услуг, руб</t>
  </si>
  <si>
    <t>Цена (тариф)</t>
  </si>
  <si>
    <t>Справочно: реквизиты акта, которым установлена цена (тариф)</t>
  </si>
  <si>
    <t xml:space="preserve">единица измерения </t>
  </si>
  <si>
    <t>всего</t>
  </si>
  <si>
    <t>кем издан 
(ИО, учреждение)</t>
  </si>
  <si>
    <t>дата</t>
  </si>
  <si>
    <t>номер</t>
  </si>
  <si>
    <t>наименование</t>
  </si>
  <si>
    <t>код по ОКЕИ</t>
  </si>
  <si>
    <t>Оказание информационнр hекламных услуг на Национальном радио Чувашии</t>
  </si>
  <si>
    <t>60.10</t>
  </si>
  <si>
    <t>секунда</t>
  </si>
  <si>
    <t>Прайс-лист по АУ "НТРК Чувашии" Минцифры Чувашии</t>
  </si>
  <si>
    <t>Оказание информационно рекламных услуг на Таван радио</t>
  </si>
  <si>
    <t>Оказание информационно рекламных услуг на Национальном телевидении Чувашии-Чаваш Ен</t>
  </si>
  <si>
    <t>60.20</t>
  </si>
  <si>
    <t>x</t>
  </si>
  <si>
    <t>Раздел 2. Сведения о работах, выполняемых сверх установленного государственного (муниципального) задания</t>
  </si>
  <si>
    <t>Наименование выполняемых работ</t>
  </si>
  <si>
    <t>Объем выполненных работ</t>
  </si>
  <si>
    <t>Доход от выполнения работ, руб</t>
  </si>
  <si>
    <t>Раздел 3. Сведения о производимой продукции</t>
  </si>
  <si>
    <t>Наименование производимой продукции</t>
  </si>
  <si>
    <t>Объем произведенной продукции</t>
  </si>
  <si>
    <t>Доход от реализации продукции, руб</t>
  </si>
  <si>
    <t>Приложение № 4</t>
  </si>
  <si>
    <r>
      <t>Сведения о доходах учреждения в виде прибыли, приходящейся на доли
в уставных (складочных) капиталах хозяйственных товариществ и обществ, или дивидендов по акциям, принадлежащим учреждению</t>
    </r>
    <r>
      <rPr>
        <vertAlign val="superscript"/>
        <sz val="10"/>
        <rFont val="Times New Roman"/>
      </rPr>
      <t>1</t>
    </r>
  </si>
  <si>
    <t xml:space="preserve">      на 1  января  2024 г.</t>
  </si>
  <si>
    <t xml:space="preserve">                                                                                                </t>
  </si>
  <si>
    <t xml:space="preserve">                                                                                                 </t>
  </si>
  <si>
    <t>Публично-правовое образование ______________________________________________________________________________</t>
  </si>
  <si>
    <t>Организация (предприятие)</t>
  </si>
  <si>
    <t xml:space="preserve">Сумма вложений 
в уставный капитал
</t>
  </si>
  <si>
    <t>Доля в уставном капитале, %</t>
  </si>
  <si>
    <r>
      <t>Вид вложений</t>
    </r>
    <r>
      <rPr>
        <vertAlign val="superscript"/>
        <sz val="10"/>
        <rFont val="Times New Roman"/>
      </rPr>
      <t>2</t>
    </r>
  </si>
  <si>
    <t>Задолженность перед учреждением 
по перечислению части прибыли (дивидендов)
на начало года</t>
  </si>
  <si>
    <t>Доходы, 
подлежащие получению 
за отчетный период</t>
  </si>
  <si>
    <t>Задолженность 
перед учреждением 
по перечислению части прибыли (дивидендов) на конец отчетного периода</t>
  </si>
  <si>
    <t>код 
по ОКОПФ</t>
  </si>
  <si>
    <t xml:space="preserve">дата создания </t>
  </si>
  <si>
    <t>основной вид деятельности</t>
  </si>
  <si>
    <t>начислено, 
 руб</t>
  </si>
  <si>
    <t>поступило, 
 руб</t>
  </si>
  <si>
    <t>Руководитель 
(уполномоченное лицо) 
Учреждения</t>
  </si>
  <si>
    <r>
      <rPr>
        <vertAlign val="superscript"/>
        <sz val="10"/>
        <rFont val="Times New Roman"/>
      </rPr>
      <t>1</t>
    </r>
    <r>
      <rPr>
        <sz val="10"/>
        <rFont val="Times New Roman"/>
      </rPr>
      <t xml:space="preserve"> Сведения формируются в случаях, если в соответствии с законодательством Российской Федерации установлена возможность создания хозяйственных товариществ и обществ.</t>
    </r>
  </si>
  <si>
    <r>
      <rPr>
        <vertAlign val="superscript"/>
        <sz val="10"/>
        <rFont val="Times New Roman"/>
      </rPr>
      <t>2</t>
    </r>
    <r>
      <rPr>
        <sz val="10"/>
        <rFont val="Times New Roman"/>
      </rPr>
      <t xml:space="preserve"> Указывается вид вложений "1"- денежные средства, "2"- имущество, "3"- право пользования нематериальными активами. </t>
    </r>
  </si>
  <si>
    <t>Приложение № 5</t>
  </si>
  <si>
    <t xml:space="preserve">                                                            на 1 _января  2024 г.</t>
  </si>
  <si>
    <t>Орган, осуществляющий 
функции и полномочия учредителя</t>
  </si>
  <si>
    <t xml:space="preserve">глава по БК </t>
  </si>
  <si>
    <t>по ОКЕИ</t>
  </si>
  <si>
    <t>Объем кредиторской задолженности 
на начало года</t>
  </si>
  <si>
    <t>Объем кредиторской задолженности 
на конец отчетного периода</t>
  </si>
  <si>
    <t>Объем отложенных обязательств учреждения</t>
  </si>
  <si>
    <t>из нее срок оплаты наступил в отчетном  финансовом году</t>
  </si>
  <si>
    <t>из нее срок оплаты наступает в:</t>
  </si>
  <si>
    <t>1 квартале, всего</t>
  </si>
  <si>
    <t>из нее:
в январе</t>
  </si>
  <si>
    <t xml:space="preserve"> 2 квартале </t>
  </si>
  <si>
    <t xml:space="preserve">3 квартале </t>
  </si>
  <si>
    <t xml:space="preserve">4 квартале </t>
  </si>
  <si>
    <t>в очередном финансовом году и плановом периоде</t>
  </si>
  <si>
    <t>по оплате труда</t>
  </si>
  <si>
    <t>по претензионным требованиям</t>
  </si>
  <si>
    <t>по не поступившим расчетным документам</t>
  </si>
  <si>
    <t>иные</t>
  </si>
  <si>
    <t>По выплате заработной платы</t>
  </si>
  <si>
    <t>По выплате стипендий, пособий, пенсий</t>
  </si>
  <si>
    <t>По перечислению в бюджет, всего</t>
  </si>
  <si>
    <t>в том числе:
по перечислению удержанного налога на доходы физических лиц</t>
  </si>
  <si>
    <t>по оплате страховых взносов на обязательное социальное страхование</t>
  </si>
  <si>
    <t>по оплате налогов, сборов, за исключением страховых взносов на обязательное социальное страхование</t>
  </si>
  <si>
    <t>по возврату в бюджет средств субсидий (грантов в форме субсидий)</t>
  </si>
  <si>
    <t>из них:
в связи с невыполнением государственного задания</t>
  </si>
  <si>
    <t>в связи с недостижением результатов предоставления субсидий (грантов в форме субсидий)</t>
  </si>
  <si>
    <t>в связи с невыполнением условий соглашений, в том числе по софинансированию расходов</t>
  </si>
  <si>
    <t>По оплате товаров, работ, услуг, всего</t>
  </si>
  <si>
    <t>из них:
по публичным договорам</t>
  </si>
  <si>
    <t>По оплате прочих расходов, всего</t>
  </si>
  <si>
    <t>из них:
по выплатам, связанным с причинением вреда гражданам</t>
  </si>
  <si>
    <t>Приложение № 6</t>
  </si>
  <si>
    <t>Сведения о просроченной кредиторской задолженности</t>
  </si>
  <si>
    <t xml:space="preserve">                                                            на 1 января_ 2024__ г.</t>
  </si>
  <si>
    <t>Орган, осуществляющий функции
и полномочия учредителя</t>
  </si>
  <si>
    <t>Объем просроченной кредиторской задолженности 
на начало года</t>
  </si>
  <si>
    <r>
      <t xml:space="preserve"> Предельно допустимые значения просроченной кредиторской задолженности</t>
    </r>
    <r>
      <rPr>
        <vertAlign val="superscript"/>
        <sz val="10"/>
        <rFont val="Times New Roman"/>
      </rPr>
      <t>3</t>
    </r>
  </si>
  <si>
    <t>Объем просроченной кредиторской задолженности 
на конец отчетного периода</t>
  </si>
  <si>
    <r>
      <t>Изменение кредиторской задолженности</t>
    </r>
    <r>
      <rPr>
        <vertAlign val="superscript"/>
        <sz val="10"/>
        <rFont val="Times New Roman"/>
      </rPr>
      <t>6</t>
    </r>
  </si>
  <si>
    <t>Причина образования</t>
  </si>
  <si>
    <t>Меры, принимаемые 
по погашению просроченной кредиторской задолженности</t>
  </si>
  <si>
    <t>из нее по исполнительным листам</t>
  </si>
  <si>
    <t>значение</t>
  </si>
  <si>
    <t>срок, 
дней</t>
  </si>
  <si>
    <t>в том числе по срокам</t>
  </si>
  <si>
    <t>сумма, 
руб</t>
  </si>
  <si>
    <t>в процентах</t>
  </si>
  <si>
    <r>
      <t>в абсолютных величинах</t>
    </r>
    <r>
      <rPr>
        <vertAlign val="superscript"/>
        <sz val="10"/>
        <rFont val="Times New Roman"/>
      </rPr>
      <t>4</t>
    </r>
  </si>
  <si>
    <r>
      <t>в процентах</t>
    </r>
    <r>
      <rPr>
        <vertAlign val="superscript"/>
        <sz val="10"/>
        <rFont val="Times New Roman"/>
      </rPr>
      <t>5</t>
    </r>
  </si>
  <si>
    <t>менее 30 дней просрочки</t>
  </si>
  <si>
    <t>от 30 до 90 дней просрочки</t>
  </si>
  <si>
    <t>от 90 до 180 дней просрочки</t>
  </si>
  <si>
    <t>более 180 дней просрочки</t>
  </si>
  <si>
    <t>из них:
в связи с невыполнением государственного (муниципального) задания</t>
  </si>
  <si>
    <t>из них:
по  выплатам, связанным с причинением вреда гражданам</t>
  </si>
  <si>
    <r>
      <rPr>
        <vertAlign val="superscript"/>
        <sz val="10"/>
        <rFont val="Times New Roman"/>
      </rPr>
      <t xml:space="preserve">3 </t>
    </r>
    <r>
      <rPr>
        <sz val="10"/>
        <rFont val="Times New Roman"/>
      </rPr>
      <t>Указываются предельно допустимые значения, установленные органом, осуществляющим функции и полномочия учредителя.</t>
    </r>
  </si>
  <si>
    <r>
      <rPr>
        <vertAlign val="superscript"/>
        <sz val="10"/>
        <rFont val="Times New Roman"/>
      </rPr>
      <t xml:space="preserve">4 </t>
    </r>
    <r>
      <rPr>
        <sz val="10"/>
        <rFont val="Times New Roman"/>
      </rPr>
      <t>Заполняется в случае, если значения просроченной кредиторской задолженности установлены органом, осуществляющим функции и полномочия учредителя, в абсолютных значениях (рублях).</t>
    </r>
  </si>
  <si>
    <r>
      <rPr>
        <vertAlign val="superscript"/>
        <sz val="10"/>
        <rFont val="Times New Roman"/>
      </rPr>
      <t xml:space="preserve">5 </t>
    </r>
    <r>
      <rPr>
        <sz val="10"/>
        <rFont val="Times New Roman"/>
      </rPr>
      <t>Заполняется в случае, если значения просроченной кредиторской задолженности установлены органом, осуществляющим функции и полномочия учредителя, в процентах от общей суммы кредиторской задолженности.</t>
    </r>
  </si>
  <si>
    <r>
      <rPr>
        <vertAlign val="superscript"/>
        <sz val="10"/>
        <rFont val="Times New Roman"/>
      </rPr>
      <t xml:space="preserve">6 </t>
    </r>
    <r>
      <rPr>
        <sz val="10"/>
        <rFont val="Times New Roman"/>
      </rPr>
      <t>Указывается общая сумма увеличения или уменьшения кредиторской задолженности.</t>
    </r>
  </si>
  <si>
    <t>Приложение № 7</t>
  </si>
  <si>
    <t>Сведения о задолженности по ущербу, недостачам, хищениям денежных средств и материальных ценностей</t>
  </si>
  <si>
    <t>Код
строки</t>
  </si>
  <si>
    <t>Остаток задолженности по возмещению ущерба на начало года</t>
  </si>
  <si>
    <t>Выявлено недостач, хищений, нанесения ущерба</t>
  </si>
  <si>
    <t>Возмещено недостач, хищений, нанесения ущерба</t>
  </si>
  <si>
    <t xml:space="preserve">Списано </t>
  </si>
  <si>
    <t>Остаток задолженности по 
возмещению ущерба на конец отчетного периода</t>
  </si>
  <si>
    <t>из него на взыскании в службе судебных приставов</t>
  </si>
  <si>
    <t>из них взыскано
 с виновных лиц</t>
  </si>
  <si>
    <t>страховыми организациями</t>
  </si>
  <si>
    <t>из них в связи с прекращением взыскания по исполнительным листам</t>
  </si>
  <si>
    <t xml:space="preserve"> виновные лица установлены</t>
  </si>
  <si>
    <t xml:space="preserve"> виновные лица не установлены</t>
  </si>
  <si>
    <t>из них
по решению суда</t>
  </si>
  <si>
    <t>Недостача, хищение денежных средств, всего</t>
  </si>
  <si>
    <t>в том числе:
в связи с хищением (кражами)</t>
  </si>
  <si>
    <t>0110</t>
  </si>
  <si>
    <t>из них:    
возбуждено уголовных дел (находится в следственных органах)</t>
  </si>
  <si>
    <t>0111</t>
  </si>
  <si>
    <t>в связи с выявлением при обработке наличных денег денежных знаков,  имеющих признаки подделки</t>
  </si>
  <si>
    <t>0120</t>
  </si>
  <si>
    <t>в связи с банкротством кредитной организации</t>
  </si>
  <si>
    <t>0130</t>
  </si>
  <si>
    <t>Ущерб имуществу (за исключением денежных средств)</t>
  </si>
  <si>
    <t>в том числе:
в связи с недостачами, включая хищения (кражи)</t>
  </si>
  <si>
    <t>0210</t>
  </si>
  <si>
    <t>0211</t>
  </si>
  <si>
    <t>в связи с нарушением правил хранения</t>
  </si>
  <si>
    <t>0220</t>
  </si>
  <si>
    <t>в связи с нанесением ущерба техническому состоянию объекта</t>
  </si>
  <si>
    <t>0230</t>
  </si>
  <si>
    <t>В связи с нарушением условий договоров (контрактов)</t>
  </si>
  <si>
    <t>в том числе:
в связи с нарушением сроков (начислено пени, штрафов, неустойки)</t>
  </si>
  <si>
    <t>в связи с невыполнением условий о возврате предоплаты (аванса)</t>
  </si>
  <si>
    <t>0320</t>
  </si>
  <si>
    <t>Приложение № 8</t>
  </si>
  <si>
    <t xml:space="preserve"> Сведения о численности сотрудников и оплате труда</t>
  </si>
  <si>
    <t>на 1 января 2024 г.</t>
  </si>
  <si>
    <t>Раздел 1. Сведения о численности сотрудников</t>
  </si>
  <si>
    <t>Группы персонала
 (категория персонала)</t>
  </si>
  <si>
    <t>Штатная численность на начало года</t>
  </si>
  <si>
    <t>Средняя численность сотрудников за отчетный период</t>
  </si>
  <si>
    <r>
      <t>По договорам гражданско-правового характера</t>
    </r>
    <r>
      <rPr>
        <vertAlign val="superscript"/>
        <sz val="10"/>
        <rFont val="Times New Roman"/>
      </rPr>
      <t>9</t>
    </r>
  </si>
  <si>
    <t>Штатная численность на конец отчетного периода</t>
  </si>
  <si>
    <t>установлено штатным расписанием</t>
  </si>
  <si>
    <r>
      <t>всего</t>
    </r>
    <r>
      <rPr>
        <vertAlign val="superscript"/>
        <sz val="10"/>
        <rFont val="Times New Roman"/>
      </rPr>
      <t>7</t>
    </r>
  </si>
  <si>
    <t>из нее
по основным видам деятельности</t>
  </si>
  <si>
    <t>замещено</t>
  </si>
  <si>
    <t xml:space="preserve"> вакантных должностей</t>
  </si>
  <si>
    <t>по основному месту работы</t>
  </si>
  <si>
    <r>
      <t>по внутреннему совмести-тельству
(по совмещению должностей)</t>
    </r>
    <r>
      <rPr>
        <vertAlign val="superscript"/>
        <sz val="10"/>
        <rFont val="Times New Roman"/>
      </rPr>
      <t>8</t>
    </r>
  </si>
  <si>
    <t>по внешнему совмести-тельству</t>
  </si>
  <si>
    <r>
      <t>сотрудники учреждения</t>
    </r>
    <r>
      <rPr>
        <vertAlign val="superscript"/>
        <sz val="10"/>
        <rFont val="Times New Roman"/>
      </rPr>
      <t>10</t>
    </r>
  </si>
  <si>
    <r>
      <t>физические лица, не являющиеся сотрудниками учреждения</t>
    </r>
    <r>
      <rPr>
        <vertAlign val="superscript"/>
        <sz val="10"/>
        <rFont val="Times New Roman"/>
      </rPr>
      <t>11</t>
    </r>
  </si>
  <si>
    <t xml:space="preserve"> всего</t>
  </si>
  <si>
    <r>
      <t>Основной персонал, всего</t>
    </r>
    <r>
      <rPr>
        <vertAlign val="superscript"/>
        <sz val="10"/>
        <rFont val="Times New Roman"/>
      </rPr>
      <t>12</t>
    </r>
  </si>
  <si>
    <r>
      <t>из них:</t>
    </r>
    <r>
      <rPr>
        <vertAlign val="superscript"/>
        <sz val="10"/>
        <rFont val="Times New Roman"/>
      </rPr>
      <t>13</t>
    </r>
    <r>
      <rPr>
        <sz val="10"/>
        <rFont val="Times New Roman"/>
      </rPr>
      <t xml:space="preserve">
</t>
    </r>
  </si>
  <si>
    <r>
      <t>Вспомогательный персонал, всего</t>
    </r>
    <r>
      <rPr>
        <vertAlign val="superscript"/>
        <sz val="10"/>
        <rFont val="Times New Roman"/>
      </rPr>
      <t>14</t>
    </r>
  </si>
  <si>
    <r>
      <t>Административно-управленческий персонал, всего</t>
    </r>
    <r>
      <rPr>
        <vertAlign val="superscript"/>
        <sz val="10"/>
        <rFont val="Times New Roman"/>
      </rPr>
      <t>15</t>
    </r>
  </si>
  <si>
    <r>
      <rPr>
        <vertAlign val="superscript"/>
        <sz val="10"/>
        <rFont val="Times New Roman"/>
      </rPr>
      <t>7</t>
    </r>
    <r>
      <rPr>
        <sz val="10"/>
        <rFont val="Times New Roman"/>
      </rPr>
      <t xml:space="preserve"> При расчете показателя не учитывается численность сотрудников учреждения, работающих по внутреннему совместительству (по совмещению должностей).</t>
    </r>
  </si>
  <si>
    <r>
      <rPr>
        <vertAlign val="superscript"/>
        <sz val="10"/>
        <rFont val="Times New Roman"/>
      </rPr>
      <t>8</t>
    </r>
    <r>
      <rPr>
        <sz val="10"/>
        <rFont val="Times New Roman"/>
      </rPr>
      <t xml:space="preserve"> Указывается численность сотрудников учреждения, работающих по внутреннему совместительству (по совмещению должностей). При расчете общей численности сотрудников учреждения показатель не учитывается.</t>
    </r>
  </si>
  <si>
    <r>
      <rPr>
        <vertAlign val="superscript"/>
        <sz val="10"/>
        <rFont val="Times New Roman"/>
      </rPr>
      <t>9</t>
    </r>
    <r>
      <rPr>
        <sz val="10"/>
        <rFont val="Times New Roman"/>
      </rPr>
      <t xml:space="preserve"> Указывается численность физических лиц, привлекаемых к оказанию услуг, выполнению работ без заключения трудового договора (на основании договоров гражданско-правового характера). Детализация численности по группам персонала указывается в соответствии с предметом договора, в зависимости от характера работ, для выполнения которых привлекается сотрудник.</t>
    </r>
  </si>
  <si>
    <r>
      <rPr>
        <vertAlign val="superscript"/>
        <sz val="10"/>
        <rFont val="Times New Roman"/>
      </rPr>
      <t>10</t>
    </r>
    <r>
      <rPr>
        <sz val="10"/>
        <rFont val="Times New Roman"/>
      </rPr>
      <t xml:space="preserve"> Указывается численность физических лиц, привлекаемых к оказанию услуг, выполнению работ без заключения трудового договора (на основании договоров гражданско-правового характера), являющихся сотрудниками учреждения.</t>
    </r>
  </si>
  <si>
    <r>
      <rPr>
        <vertAlign val="superscript"/>
        <sz val="10"/>
        <rFont val="Times New Roman"/>
      </rPr>
      <t>11</t>
    </r>
    <r>
      <rPr>
        <sz val="10"/>
        <rFont val="Times New Roman"/>
      </rPr>
      <t xml:space="preserve"> Указывается численность физических лиц, привлекаемых к оказанию услуг, выполнению работ без заключения трудового договора (на основании договоров гражданско-правового характера), не являющихся сотрудниками учреждения.</t>
    </r>
  </si>
  <si>
    <r>
      <rPr>
        <vertAlign val="superscript"/>
        <sz val="10"/>
        <rFont val="Times New Roman"/>
      </rPr>
      <t>12</t>
    </r>
    <r>
      <rPr>
        <sz val="10"/>
        <rFont val="Times New Roman"/>
      </rPr>
      <t xml:space="preserve"> Указывается численность работников учреждения, непосредственно оказывающих услуги (выполняющих работы), направленные на достижение определенных уставом учреждения целей деятельности этого учреждения.</t>
    </r>
  </si>
  <si>
    <r>
      <rPr>
        <vertAlign val="superscript"/>
        <sz val="10"/>
        <rFont val="Times New Roman"/>
      </rPr>
      <t>13</t>
    </r>
    <r>
      <rPr>
        <sz val="10"/>
        <rFont val="Times New Roman"/>
      </rPr>
      <t xml:space="preserve"> Детализация показателей по группе (категории) персонала устанавливается порядком органа, осуществляющего функции и полномочия учредителя.</t>
    </r>
  </si>
  <si>
    <r>
      <rPr>
        <vertAlign val="superscript"/>
        <sz val="10"/>
        <rFont val="Times New Roman"/>
      </rPr>
      <t>14</t>
    </r>
    <r>
      <rPr>
        <sz val="10"/>
        <rFont val="Times New Roman"/>
      </rPr>
      <t xml:space="preserve"> Указывается численность работников учреждения, создающих условия для оказания услуг (выполнения работ), направленных на достижение определенных уставом учреждения целей деятельности этого учреждения, включая обслуживание зданий и оборудования.</t>
    </r>
  </si>
  <si>
    <r>
      <rPr>
        <vertAlign val="superscript"/>
        <sz val="10"/>
        <rFont val="Times New Roman"/>
      </rPr>
      <t>15</t>
    </r>
    <r>
      <rPr>
        <sz val="10"/>
        <rFont val="Times New Roman"/>
      </rPr>
      <t xml:space="preserve"> Указывается численность работников учреждения, занятых управлением (организацией) оказания услуг (выполнения работ), а также работников учреждения, выполняющих административные функции, необходимые для обеспечения деятельности  учреждения.</t>
    </r>
  </si>
  <si>
    <t>Раздел 2. Сведения об оплате труда</t>
  </si>
  <si>
    <t>Группы персонала</t>
  </si>
  <si>
    <t>Фонд начисленной оплаты труда сотрудников за отчетный период, руб</t>
  </si>
  <si>
    <r>
      <t>Начислено по договорам гражданско-правового характера, руб</t>
    </r>
    <r>
      <rPr>
        <vertAlign val="superscript"/>
        <sz val="10"/>
        <rFont val="Times New Roman"/>
      </rPr>
      <t>16</t>
    </r>
  </si>
  <si>
    <r>
      <t>Аналитическое распределение оплаты труда сотрудников по источникам финансового обеспечения, руб</t>
    </r>
    <r>
      <rPr>
        <vertAlign val="superscript"/>
        <sz val="10"/>
        <rFont val="Times New Roman"/>
      </rPr>
      <t>17</t>
    </r>
  </si>
  <si>
    <t xml:space="preserve">в том числе: </t>
  </si>
  <si>
    <t>по внутреннему совместительству (совмещению должностей)</t>
  </si>
  <si>
    <t>по внешнему совместительству</t>
  </si>
  <si>
    <t>сотрудникам учреждения</t>
  </si>
  <si>
    <t>физическим лицам, не являющимися сотрудниками учреждения</t>
  </si>
  <si>
    <t>в том числе на условиях:</t>
  </si>
  <si>
    <t>за счет средств субсидии на выполнение госудственного (муниципального) задания</t>
  </si>
  <si>
    <r>
      <t>ОМС</t>
    </r>
    <r>
      <rPr>
        <vertAlign val="superscript"/>
        <sz val="10"/>
        <rFont val="Times New Roman"/>
      </rPr>
      <t>18</t>
    </r>
  </si>
  <si>
    <r>
      <t>за счет 
средств от приносящей доход деятельности</t>
    </r>
    <r>
      <rPr>
        <vertAlign val="superscript"/>
        <sz val="10"/>
        <rFont val="Times New Roman"/>
      </rPr>
      <t>19</t>
    </r>
  </si>
  <si>
    <t>полного рабочего времени</t>
  </si>
  <si>
    <t>неполного рабочего времени</t>
  </si>
  <si>
    <r>
      <t>Основной персонал, всего</t>
    </r>
    <r>
      <rPr>
        <vertAlign val="superscript"/>
        <sz val="10"/>
        <rFont val="Times New Roman"/>
      </rPr>
      <t>20</t>
    </r>
  </si>
  <si>
    <t>=гр.1 таблицы 1</t>
  </si>
  <si>
    <r>
      <t>Вспомогательный персонал, всего</t>
    </r>
    <r>
      <rPr>
        <vertAlign val="superscript"/>
        <sz val="10"/>
        <rFont val="Times New Roman"/>
      </rPr>
      <t>21</t>
    </r>
  </si>
  <si>
    <r>
      <t>Административно-управленческий персонал, всего</t>
    </r>
    <r>
      <rPr>
        <vertAlign val="superscript"/>
        <sz val="10"/>
        <rFont val="Times New Roman"/>
      </rPr>
      <t>22</t>
    </r>
  </si>
  <si>
    <r>
      <rPr>
        <vertAlign val="superscript"/>
        <sz val="10"/>
        <rFont val="Times New Roman"/>
      </rPr>
      <t>16</t>
    </r>
    <r>
      <rPr>
        <sz val="10"/>
        <rFont val="Times New Roman"/>
      </rPr>
      <t xml:space="preserve"> Указывается сумма, начисленная по договорам гражданско-правового характера, заключенным с лицами, привлекаемыми для оказания услуг (выполнения работ). Детализация начисленного вознаграждения по группам персонала указывается в соответствии с предметом договора, в зависимости от характера работ, для выполнения которых привлекается сотрудник.</t>
    </r>
  </si>
  <si>
    <r>
      <rPr>
        <vertAlign val="superscript"/>
        <sz val="10"/>
        <rFont val="Times New Roman"/>
      </rPr>
      <t>17</t>
    </r>
    <r>
      <rPr>
        <sz val="10"/>
        <rFont val="Times New Roman"/>
      </rPr>
      <t xml:space="preserve"> Показатели аналитического распределения оплаты труда сотрудников по источникам финансового обеспечения формируются в случае, если требование о детализации установлено органом, осуществляющим функции и полномочия учредителя.</t>
    </r>
  </si>
  <si>
    <r>
      <rPr>
        <vertAlign val="superscript"/>
        <sz val="10"/>
        <rFont val="Times New Roman"/>
      </rPr>
      <t>18</t>
    </r>
    <r>
      <rPr>
        <sz val="10"/>
        <rFont val="Times New Roman"/>
      </rPr>
      <t xml:space="preserve"> Указывается сумма начисленной оплаты труда работникам учреждения, оказывающим услуги (выполняющим работы) в рамках программ обязательного медицинского страхования.</t>
    </r>
  </si>
  <si>
    <r>
      <rPr>
        <vertAlign val="superscript"/>
        <sz val="10"/>
        <rFont val="Times New Roman"/>
      </rPr>
      <t>19</t>
    </r>
    <r>
      <rPr>
        <sz val="10"/>
        <rFont val="Times New Roman"/>
      </rPr>
      <t xml:space="preserve"> Указывается сумма начисленной оплаты труда работникам учреждения, оказывающим услуги (выполняющим работы) в рамках осуществления приносящей доход деятельности.</t>
    </r>
  </si>
  <si>
    <r>
      <rPr>
        <vertAlign val="superscript"/>
        <sz val="10"/>
        <rFont val="Times New Roman"/>
      </rPr>
      <t>20</t>
    </r>
    <r>
      <rPr>
        <sz val="10"/>
        <rFont val="Times New Roman"/>
      </rPr>
      <t xml:space="preserve"> Указывается сумма начисленной оплаты труда работникам учреждения, непосредственно оказывающим услуги (выполняющим работы), направленные на достижение определенных уставом учреждения целей деятельности этого учреждения.</t>
    </r>
  </si>
  <si>
    <r>
      <rPr>
        <vertAlign val="superscript"/>
        <sz val="10"/>
        <rFont val="Times New Roman"/>
      </rPr>
      <t>21</t>
    </r>
    <r>
      <rPr>
        <sz val="10"/>
        <rFont val="Times New Roman"/>
      </rPr>
      <t xml:space="preserve"> Указывается сумма начисленной оплаты труда работникам учреждения, создающим условия для оказания услуг (выполнения работ), направленных на достижение определенных уставом учреждения целей деятельности этого учреждения, включая обслуживание зданий и оборудования.</t>
    </r>
  </si>
  <si>
    <r>
      <rPr>
        <vertAlign val="superscript"/>
        <sz val="10"/>
        <rFont val="Times New Roman"/>
      </rPr>
      <t>22</t>
    </r>
    <r>
      <rPr>
        <sz val="10"/>
        <rFont val="Times New Roman"/>
      </rPr>
      <t xml:space="preserve"> Указывается сумма начисленной оплаты труда работникам учреждения, занятым управлением (организацией) оказания услуг (выполнения работ), а также работникам учреждения, выполняющим административные функции, необходимые для обеспечения деятельности  учреждения.</t>
    </r>
  </si>
  <si>
    <t xml:space="preserve"> Код строки</t>
  </si>
  <si>
    <t>за счет средств субсидии на выполнение государственного (муниципального) задания</t>
  </si>
  <si>
    <t>за счет средств 
от приносящей доход деятельности</t>
  </si>
  <si>
    <t>Основной персонал, всего</t>
  </si>
  <si>
    <r>
      <t>из них:</t>
    </r>
    <r>
      <rPr>
        <vertAlign val="superscript"/>
        <sz val="10"/>
        <rFont val="Times New Roman"/>
      </rPr>
      <t>13</t>
    </r>
  </si>
  <si>
    <t>Вспомогательный персонал, всего</t>
  </si>
  <si>
    <t>Административно-управленческий персонал, всего</t>
  </si>
  <si>
    <t>по договорам гражданско-правового характера с сотрудниками учреждения</t>
  </si>
  <si>
    <t>по договорам гражданско-правового характера с физическими лицами, не являющимися сотрудниками учреждения</t>
  </si>
  <si>
    <t>за счет средств гранта в форме субсидии, 
в том числе:</t>
  </si>
  <si>
    <t>за счет средств от приносящей доход деятельности</t>
  </si>
  <si>
    <t>Приложение № 9</t>
  </si>
  <si>
    <t xml:space="preserve">  Сведения о счетах учреждения, открытых в кредитных организациях</t>
  </si>
  <si>
    <t>Номер счета в кредитной организации</t>
  </si>
  <si>
    <r>
      <t>Вид счета</t>
    </r>
    <r>
      <rPr>
        <vertAlign val="superscript"/>
        <sz val="10"/>
        <rFont val="Times New Roman"/>
      </rPr>
      <t>23</t>
    </r>
  </si>
  <si>
    <t>Реквизиты акта, в соответствии с которым открыт счет</t>
  </si>
  <si>
    <r>
      <t>Остаток средств 
на счете на начало года</t>
    </r>
    <r>
      <rPr>
        <vertAlign val="superscript"/>
        <sz val="10"/>
        <rFont val="Times New Roman"/>
      </rPr>
      <t>24</t>
    </r>
  </si>
  <si>
    <r>
      <t>Остаток средств 
на счете на конец отчетного периода</t>
    </r>
    <r>
      <rPr>
        <vertAlign val="superscript"/>
        <sz val="10"/>
        <rFont val="Times New Roman"/>
      </rPr>
      <t>24</t>
    </r>
  </si>
  <si>
    <t>вид акта</t>
  </si>
  <si>
    <t>Счета в кредитных организациях в валюте Российской Федерации</t>
  </si>
  <si>
    <t>Всего</t>
  </si>
  <si>
    <t>Счета в кредитных организациях в иностранной валюте</t>
  </si>
  <si>
    <r>
      <t>23</t>
    </r>
    <r>
      <rPr>
        <sz val="10"/>
        <rFont val="Times New Roman"/>
      </rPr>
      <t xml:space="preserve"> Указывается вид банковского счета, открытого в кредитной организации (например, номинальный счет, счет эскроу, публичный депозитный счет).</t>
    </r>
  </si>
  <si>
    <r>
      <t>24</t>
    </r>
    <r>
      <rPr>
        <sz val="10"/>
        <rFont val="Times New Roman"/>
      </rPr>
      <t xml:space="preserve"> Показатели счетов в иностранной валюте указываются в рублевом эквиваленте.</t>
    </r>
  </si>
  <si>
    <t>Приложение № 10</t>
  </si>
  <si>
    <t>Сведения о недвижимом имуществе, за исключением земельных участков,
закрепленном на праве оперативного управления</t>
  </si>
  <si>
    <t xml:space="preserve">Наименование объекта </t>
  </si>
  <si>
    <t>Адрес</t>
  </si>
  <si>
    <t>Кадастровый номер</t>
  </si>
  <si>
    <t>Код по ОКТМО</t>
  </si>
  <si>
    <r>
      <t xml:space="preserve">Уникальный код объекта </t>
    </r>
    <r>
      <rPr>
        <vertAlign val="superscript"/>
        <sz val="10"/>
        <rFont val="Times New Roman"/>
      </rPr>
      <t>24.1</t>
    </r>
    <r>
      <rPr>
        <sz val="10"/>
        <rFont val="Times New Roman"/>
      </rPr>
      <t xml:space="preserve"> </t>
    </r>
  </si>
  <si>
    <t>Год постройки</t>
  </si>
  <si>
    <t>Единица измерения</t>
  </si>
  <si>
    <t>Используется учреждением</t>
  </si>
  <si>
    <t>Передано во временное пользование сторонним организациям (индивидуальным предпринимателям)</t>
  </si>
  <si>
    <t>код 
по ОКЕИ</t>
  </si>
  <si>
    <t xml:space="preserve">для осуществления основной деятельности </t>
  </si>
  <si>
    <t>для иных целей</t>
  </si>
  <si>
    <t>на основании договоров аренды</t>
  </si>
  <si>
    <t xml:space="preserve"> на основании договоров безвозмездного пользования</t>
  </si>
  <si>
    <t>без оформления права пользования (с почасовой оплатой)</t>
  </si>
  <si>
    <t>в рамках государственного (муниципального) задания</t>
  </si>
  <si>
    <t>за плату сверх государственного (муниципального) задания</t>
  </si>
  <si>
    <t>4.1</t>
  </si>
  <si>
    <r>
      <t>Площадные объекты</t>
    </r>
    <r>
      <rPr>
        <vertAlign val="superscript"/>
        <sz val="10"/>
        <rFont val="Times New Roman"/>
      </rPr>
      <t>25</t>
    </r>
    <r>
      <rPr>
        <sz val="10"/>
        <rFont val="Times New Roman"/>
      </rPr>
      <t>, всего</t>
    </r>
  </si>
  <si>
    <t xml:space="preserve">в том числе:
</t>
  </si>
  <si>
    <t>Помещение 8</t>
  </si>
  <si>
    <t>ЧР г. Чебоксары, пр-кт Ленина, д.15,пом.8</t>
  </si>
  <si>
    <t>21:01:020303:1824</t>
  </si>
  <si>
    <t>Кв.м</t>
  </si>
  <si>
    <t>055</t>
  </si>
  <si>
    <t>Помещение 7</t>
  </si>
  <si>
    <t xml:space="preserve">ЧР г. Чебоксары, пр-кт Ленина, д.15,пом.7
</t>
  </si>
  <si>
    <t>21:01:020303:1822</t>
  </si>
  <si>
    <t>Помещение 1</t>
  </si>
  <si>
    <t xml:space="preserve">ЧР г. Чебоксары, пр-кт Ленина, д.15,пом.1
</t>
  </si>
  <si>
    <t>21:01:020303:235</t>
  </si>
  <si>
    <t>Помещение 3</t>
  </si>
  <si>
    <t>ЧР г. Чебоксары, пр-кт Ленина, д.15,пом.3</t>
  </si>
  <si>
    <t>21:01:020303:233</t>
  </si>
  <si>
    <t>Помещение 2</t>
  </si>
  <si>
    <t>ЧР г. Чебоксары, пр-кт Ленина, д.15,пом.2</t>
  </si>
  <si>
    <t>21:01:020303:236</t>
  </si>
  <si>
    <t>Помещение 6</t>
  </si>
  <si>
    <t>ЧР г. Чебоксары, пр-кт Ленина, д.15,пом.6</t>
  </si>
  <si>
    <t>21:01:020303:1580</t>
  </si>
  <si>
    <t>Помещение №2 (литера А1)</t>
  </si>
  <si>
    <t>ЧР г. Чебоксары, пр-кт И.Я.Яковлева,д.12а</t>
  </si>
  <si>
    <t>21:01:020906:8581</t>
  </si>
  <si>
    <t>Помещение №2 (литера В)</t>
  </si>
  <si>
    <t>21:01:020906:8583</t>
  </si>
  <si>
    <t>Караульное помещение</t>
  </si>
  <si>
    <t>21:01:020906:259</t>
  </si>
  <si>
    <t>Хозяйственный склад</t>
  </si>
  <si>
    <t>21:01:020906:261</t>
  </si>
  <si>
    <r>
      <t>Линейные объекты</t>
    </r>
    <r>
      <rPr>
        <vertAlign val="superscript"/>
        <sz val="10"/>
        <rFont val="Times New Roman"/>
      </rPr>
      <t>26</t>
    </r>
    <r>
      <rPr>
        <sz val="10"/>
        <rFont val="Times New Roman"/>
      </rPr>
      <t>, всего</t>
    </r>
  </si>
  <si>
    <t>Резервуары, емкости, иные аналогичные объекты, всего</t>
  </si>
  <si>
    <t>Скважины, иные аналогичные объекты, всего</t>
  </si>
  <si>
    <r>
      <t>Иные объекты, включая точечные</t>
    </r>
    <r>
      <rPr>
        <sz val="10"/>
        <rFont val="Times New Roman"/>
      </rPr>
      <t xml:space="preserve">, всего </t>
    </r>
  </si>
  <si>
    <r>
      <rPr>
        <vertAlign val="superscript"/>
        <sz val="10"/>
        <color indexed="2"/>
        <rFont val="Times New Roman"/>
      </rPr>
      <t>24.1</t>
    </r>
    <r>
      <rPr>
        <sz val="10"/>
        <color indexed="2"/>
        <rFont val="Times New Roman"/>
      </rPr>
      <t xml:space="preserve"> Указывается уникальный код объекта капитального строительства, объекта недвижимого имущества (при наличии).</t>
    </r>
  </si>
  <si>
    <r>
      <rPr>
        <vertAlign val="superscript"/>
        <sz val="10"/>
        <rFont val="Times New Roman"/>
      </rPr>
      <t xml:space="preserve">25 </t>
    </r>
    <r>
      <rPr>
        <sz val="10"/>
        <rFont val="Times New Roman"/>
      </rPr>
      <t>Указываются здания, строения, сооружения и иные аналогичные объекты.</t>
    </r>
  </si>
  <si>
    <r>
      <rPr>
        <vertAlign val="superscript"/>
        <sz val="10"/>
        <rFont val="Times New Roman"/>
      </rPr>
      <t xml:space="preserve">26 </t>
    </r>
    <r>
      <rPr>
        <sz val="10"/>
        <rFont val="Times New Roman"/>
      </rPr>
      <t>Указываются линии электропередачи, линии связи (в том числе линейно-кабельные сооружения), трубопроводы, автомобильные дороги, железнодорожные линии и другие подобные сооружения.</t>
    </r>
  </si>
  <si>
    <t>Наименование объекта</t>
  </si>
  <si>
    <t xml:space="preserve">Не используется </t>
  </si>
  <si>
    <t>Фактические расходы на содержание объекта недвижимого имущества (руб в год)</t>
  </si>
  <si>
    <t>проводится капитальный ремонт и/или реконструкция</t>
  </si>
  <si>
    <t xml:space="preserve"> в связи с аварийным состоянием</t>
  </si>
  <si>
    <t>услуги по содержанию имущества</t>
  </si>
  <si>
    <t>налог на имущество</t>
  </si>
  <si>
    <t>требуется ремонт</t>
  </si>
  <si>
    <t>ожидает списания</t>
  </si>
  <si>
    <r>
      <t>возмещается пользователями имущества</t>
    </r>
    <r>
      <rPr>
        <vertAlign val="superscript"/>
        <sz val="10"/>
        <rFont val="Times New Roman"/>
      </rPr>
      <t>24.2</t>
    </r>
  </si>
  <si>
    <r>
      <t>по неиспользуемому имуществу</t>
    </r>
    <r>
      <rPr>
        <vertAlign val="superscript"/>
        <sz val="10"/>
        <rFont val="Times New Roman"/>
      </rPr>
      <t>24.3</t>
    </r>
  </si>
  <si>
    <r>
      <rPr>
        <vertAlign val="superscript"/>
        <sz val="10"/>
        <rFont val="Times New Roman"/>
      </rPr>
      <t>24.2</t>
    </r>
    <r>
      <rPr>
        <sz val="10"/>
        <rFont val="Times New Roman"/>
      </rPr>
      <t xml:space="preserve"> Указываются расходы, возмещенные учреждению пользователями
объектов недвижимого имущества, указанных в графе 13.</t>
    </r>
  </si>
  <si>
    <r>
      <rPr>
        <vertAlign val="superscript"/>
        <sz val="10"/>
        <rFont val="Times New Roman"/>
      </rPr>
      <t>24.3</t>
    </r>
    <r>
      <rPr>
        <sz val="10"/>
        <rFont val="Times New Roman"/>
      </rPr>
      <t xml:space="preserve"> Указываются расходы учреждения на содержание объектов недвижимого
имущества, указанных в графе 17.</t>
    </r>
  </si>
  <si>
    <t>Приложение № 11</t>
  </si>
  <si>
    <t>Сведения о земельных участках,
предоставленных на праве постоянного (бессрочного) пользования</t>
  </si>
  <si>
    <t>Кадастро-вый номер</t>
  </si>
  <si>
    <t xml:space="preserve">Единица измерения </t>
  </si>
  <si>
    <t>Справочно: используется по соглашениям об установлении сервитута</t>
  </si>
  <si>
    <t>Не используется учреждением</t>
  </si>
  <si>
    <t>Фактические расходы на содержание земельного участка
(руб в год)</t>
  </si>
  <si>
    <t>наимено-
вание</t>
  </si>
  <si>
    <t>передано во временное пользование сторонним организациям</t>
  </si>
  <si>
    <t>по иным причинам</t>
  </si>
  <si>
    <t>эксплуатационные расходы</t>
  </si>
  <si>
    <t>налог 
на землю</t>
  </si>
  <si>
    <t>в рамках 
государственного (муниципального) задания</t>
  </si>
  <si>
    <t>без оформления права пользования</t>
  </si>
  <si>
    <t>из них возмещается пользователями имущества</t>
  </si>
  <si>
    <t>1001</t>
  </si>
  <si>
    <t>1003</t>
  </si>
  <si>
    <t>Приложение № 12</t>
  </si>
  <si>
    <t>Сведения о недвижимом имуществе, используемом по договору аренды</t>
  </si>
  <si>
    <t>Раздел 1. Сведения о недвижимом имуществе, используемом на праве аренды с помесячной оплатой</t>
  </si>
  <si>
    <t>Количество арендуемого имущества</t>
  </si>
  <si>
    <t>Арендодатель (ссудодатель)</t>
  </si>
  <si>
    <t>Срок пользования</t>
  </si>
  <si>
    <t>Арендная плата</t>
  </si>
  <si>
    <t>Фактические расходы на содержание арендованного имущества (руб/год)</t>
  </si>
  <si>
    <t>Направление использования арендованного имущества</t>
  </si>
  <si>
    <t>Обоснование заключения договора аренды</t>
  </si>
  <si>
    <t>код 
по 
КИСЭ</t>
  </si>
  <si>
    <t>начала</t>
  </si>
  <si>
    <t>окончания</t>
  </si>
  <si>
    <t>за единицу меры (руб/мес)</t>
  </si>
  <si>
    <t>за объект 
(руб/год)</t>
  </si>
  <si>
    <r>
      <t>для осуществления  основной деятельности</t>
    </r>
    <r>
      <rPr>
        <vertAlign val="superscript"/>
        <sz val="10"/>
        <rFont val="Times New Roman"/>
      </rPr>
      <t>27</t>
    </r>
  </si>
  <si>
    <r>
      <t>для осуществления  иной деятельности</t>
    </r>
    <r>
      <rPr>
        <vertAlign val="superscript"/>
        <sz val="10"/>
        <rFont val="Times New Roman"/>
      </rPr>
      <t>28</t>
    </r>
  </si>
  <si>
    <t>Нежилое помещение № 16</t>
  </si>
  <si>
    <t>ЧР г.Чебоксары, пр-кт Ленина, д.15</t>
  </si>
  <si>
    <t>кв.м</t>
  </si>
  <si>
    <t>БУ "Национальная библиотека Чувашской Республики" Минкультуры Чувашии</t>
  </si>
  <si>
    <t>для размещения редакторов телевидения</t>
  </si>
  <si>
    <t>Кровля помещения</t>
  </si>
  <si>
    <t>для размещения спустниковых антенн</t>
  </si>
  <si>
    <t>Резервуары,емкости, иные аналогичные объекты, всего</t>
  </si>
  <si>
    <t xml:space="preserve">Иные объекты, включая точечные, всего </t>
  </si>
  <si>
    <t>Раздел 2. Сведения о недвижимом имуществе, используемом на праве аренды с почасовой оплатой</t>
  </si>
  <si>
    <t xml:space="preserve">Количество арендуемого имущества
</t>
  </si>
  <si>
    <t>Длительность использования (час)</t>
  </si>
  <si>
    <t>Фактические расходы на содержание объекта недвижимого имущества (руб/год)</t>
  </si>
  <si>
    <t>Направление использования объекта недвижимого имущества</t>
  </si>
  <si>
    <t>за единицу меры (руб/час)</t>
  </si>
  <si>
    <t>за объект 
(руб/час)</t>
  </si>
  <si>
    <t>всего за год
(руб)</t>
  </si>
  <si>
    <r>
      <rPr>
        <vertAlign val="superscript"/>
        <sz val="10"/>
        <rFont val="Times New Roman"/>
      </rPr>
      <t>27</t>
    </r>
    <r>
      <rPr>
        <sz val="10"/>
        <rFont val="Times New Roman"/>
      </rPr>
      <t xml:space="preserve"> Указывается направление использования объекта недвижимого имущества "1" - для осуществления основной деятельности в рамках государственного (муниципального) задания, "2" - для осуществления основной деятельности за плату сверх государственного (муниципального) задания.</t>
    </r>
  </si>
  <si>
    <r>
      <rPr>
        <vertAlign val="superscript"/>
        <sz val="10"/>
        <rFont val="Times New Roman"/>
      </rPr>
      <t>28</t>
    </r>
    <r>
      <rPr>
        <sz val="10"/>
        <rFont val="Times New Roman"/>
      </rPr>
      <t xml:space="preserve"> Указывается направление использования объекта недвижимого имущества "3" - проведение концертно-зрелищных мероприятий и иных культурно-массовых мероприятий, "4" - проведение спортивных мероприятий, "5" - проведение конференций, семинаров, выставок, переговоров, встреч, совещаний, съездов, конгрессов, "6" - для иных мероприятий. </t>
    </r>
  </si>
  <si>
    <t>Приложение № 13</t>
  </si>
  <si>
    <t>Сведения о недвижимом имуществе, используемом по договору безвозмездного пользования (договору ссуды)</t>
  </si>
  <si>
    <t xml:space="preserve">Количество имущества
</t>
  </si>
  <si>
    <t>Ссудодатель</t>
  </si>
  <si>
    <t>Фактические расходы на содержание объекта недвижимого имущества 
(руб/год)</t>
  </si>
  <si>
    <t>Обоснование заключения договора ссуды</t>
  </si>
  <si>
    <t>код 
по КИСЭ</t>
  </si>
  <si>
    <t>Служебный кабинет нежилое помещение №37</t>
  </si>
  <si>
    <t>Помещение №33а</t>
  </si>
  <si>
    <t>для использования под склад</t>
  </si>
  <si>
    <t>Всего:</t>
  </si>
  <si>
    <t>зав.сектором планирования и отчетности</t>
  </si>
  <si>
    <t>Приложение № 14</t>
  </si>
  <si>
    <t>на 1 января_ 2024 г.</t>
  </si>
  <si>
    <t xml:space="preserve">Раздел 1. Сведения о наличии, состоянии и использовании особо ценного движимого имущества </t>
  </si>
  <si>
    <t>Наименование показателя 
(группа основных средств)</t>
  </si>
  <si>
    <t>Наличие движимого имущества на конец отчетного периода</t>
  </si>
  <si>
    <t>используется учреждением</t>
  </si>
  <si>
    <t>передано в пользование</t>
  </si>
  <si>
    <t>не используется</t>
  </si>
  <si>
    <t>требует ремонта</t>
  </si>
  <si>
    <t>физически и морально изношено, ожидает согласования, списания</t>
  </si>
  <si>
    <t>в аренду</t>
  </si>
  <si>
    <t>безвозмездно</t>
  </si>
  <si>
    <t>из них требует замены</t>
  </si>
  <si>
    <t>Нежилые помещения, здания и сооружения, не отнесенные к недвижимому имуществу</t>
  </si>
  <si>
    <t>в том числе:
для основной деятельности</t>
  </si>
  <si>
    <t>из них:
для оказания услуг (выполнения работ) в рамках утвержденного государственного (муниципального) задания</t>
  </si>
  <si>
    <t>для иной деятельности</t>
  </si>
  <si>
    <t>Машины и оборудование</t>
  </si>
  <si>
    <t>Хозяйственный и производственный инвентарь, всего</t>
  </si>
  <si>
    <t>Прочие основные средства, всего</t>
  </si>
  <si>
    <r>
      <t>Фактический срок использования</t>
    </r>
    <r>
      <rPr>
        <vertAlign val="superscript"/>
        <sz val="10"/>
        <rFont val="Times New Roman"/>
      </rPr>
      <t>29</t>
    </r>
  </si>
  <si>
    <t>от 121 месяца и более</t>
  </si>
  <si>
    <t>от 85 до 120 месяцев</t>
  </si>
  <si>
    <t>от 61 до 84 месяцев</t>
  </si>
  <si>
    <t>от 37 до 60 месяцев</t>
  </si>
  <si>
    <t>от 13 до 36 месяцев</t>
  </si>
  <si>
    <t>менее 12 месяцев</t>
  </si>
  <si>
    <t>количество,
ед</t>
  </si>
  <si>
    <t>балансовая стоимость, 
руб</t>
  </si>
  <si>
    <t>балансовая стоимость, руб</t>
  </si>
  <si>
    <r>
      <rPr>
        <vertAlign val="superscript"/>
        <sz val="10"/>
        <rFont val="Times New Roman"/>
      </rPr>
      <t xml:space="preserve">29 </t>
    </r>
    <r>
      <rPr>
        <sz val="10"/>
        <rFont val="Times New Roman"/>
      </rPr>
      <t>Срок использования имущества считается начиная с 1-го числа месяца, следующего за месяцем принятия его к бухгалтерскому учету.</t>
    </r>
  </si>
  <si>
    <t>Остаточная стоимость объектов особо ценного движимого имущества,</t>
  </si>
  <si>
    <t xml:space="preserve">в том числе с оставшимся сроком полезного использования </t>
  </si>
  <si>
    <t>от 12 до 24 месяцев</t>
  </si>
  <si>
    <t>от 25 до 36 месяцев</t>
  </si>
  <si>
    <t>от 37 до 48 месяцев</t>
  </si>
  <si>
    <t>от 49 до 60 месяцев</t>
  </si>
  <si>
    <t>от 61 до 72 месяцев</t>
  </si>
  <si>
    <t>от 73 до 84 месяцев</t>
  </si>
  <si>
    <t>от 85 до 96 месяцев</t>
  </si>
  <si>
    <t>от 97 до 108 месяцев</t>
  </si>
  <si>
    <t>от 109 до 120 месяцев</t>
  </si>
  <si>
    <t>Хозяйственный и производственный инвентарь</t>
  </si>
  <si>
    <t>Прочие основные средства</t>
  </si>
  <si>
    <t>Раздел 2. Сведения о расходах на содержание особо ценного движимого имущества</t>
  </si>
  <si>
    <t>Всего
 за отчетный период</t>
  </si>
  <si>
    <t>Расходы на содержание особо ценного движимого имущества</t>
  </si>
  <si>
    <t xml:space="preserve"> на текущее обслуживание</t>
  </si>
  <si>
    <t>капитальный ремонт, включая приобретение запасных частей</t>
  </si>
  <si>
    <t>на уплату налогов</t>
  </si>
  <si>
    <t>заработная плата обслуживающего персонала</t>
  </si>
  <si>
    <t xml:space="preserve">иные расходы </t>
  </si>
  <si>
    <t>расходы на периодическое техническое (профилактическое) обслуживание</t>
  </si>
  <si>
    <t>расходы на текущий ремонт, включая приобретение запасных частей</t>
  </si>
  <si>
    <t>расходы на обязательное страхование</t>
  </si>
  <si>
    <t>расходы на добровольное страхование</t>
  </si>
  <si>
    <t>техобслуживание сторонними организациями</t>
  </si>
  <si>
    <t>Приложение № 15</t>
  </si>
  <si>
    <t>Раздел 1. Сведения об используемых транспортных средствах</t>
  </si>
  <si>
    <t>Транспортные средства, ед</t>
  </si>
  <si>
    <t xml:space="preserve"> в том числе:</t>
  </si>
  <si>
    <t xml:space="preserve"> в оперативном управлении учреждения</t>
  </si>
  <si>
    <t>по договорам аренды</t>
  </si>
  <si>
    <t xml:space="preserve"> по договорам безвозмездного пользования</t>
  </si>
  <si>
    <t>на отчетную дату</t>
  </si>
  <si>
    <t>в среднем за год</t>
  </si>
  <si>
    <t>Наземные транспортные средства</t>
  </si>
  <si>
    <t>автомобили легковые (за исключением автомобилей скорой медицинской помощи), всего</t>
  </si>
  <si>
    <r>
      <t>в том числе:</t>
    </r>
    <r>
      <rPr>
        <vertAlign val="superscript"/>
        <sz val="10"/>
        <rFont val="Times New Roman"/>
      </rPr>
      <t>30</t>
    </r>
    <r>
      <rPr>
        <sz val="10"/>
        <rFont val="Times New Roman"/>
      </rPr>
      <t xml:space="preserve">
средней стоимостью менее 3 миллионов рублей, с года выпуска которых прошло не более 3 лет</t>
    </r>
  </si>
  <si>
    <t>средней стоимостью менее 3 миллионов рублей, с года выпуска которых прошло более 3 лет</t>
  </si>
  <si>
    <t>средней стоимостью от 3 миллионов до 5 миллионов рублей включительно, с года выпуска которыхпрошло не более 3 лет</t>
  </si>
  <si>
    <t>средней стоимостью от 3 миллионов до 5 миллионов рублей включительно, с года выпуска которых прошло более 3 лет</t>
  </si>
  <si>
    <t>средней стоимостью от 5 миллионов до 10 миллионов рублей включительно, с года выпуска которых прошло не более 3 лет</t>
  </si>
  <si>
    <t>средней стоимостью от 5 миллионов до 10 миллионов рублей включительно, с года выпуска которых прошло более 3 лет</t>
  </si>
  <si>
    <t>средней стоимостью от 10 миллионов до 15 миллионов рублей включительно</t>
  </si>
  <si>
    <t>средней стоимостью от 15 миллионов рублей</t>
  </si>
  <si>
    <t>автомобили скорой медицинской помощи</t>
  </si>
  <si>
    <t>автомобили грузовые, за исключением специальных</t>
  </si>
  <si>
    <t>специальные грузовые автомашины (молоковозы, скотовозы, специальные машины для перевозки птицы, машины для перевозки минеральных удобрений, ветеринарной помощи, технического обслуживания)</t>
  </si>
  <si>
    <t>автобусы</t>
  </si>
  <si>
    <t>тракторы самоходные комбайны</t>
  </si>
  <si>
    <t>мотосани, снегоходы</t>
  </si>
  <si>
    <t>прочие самоходные машины и механизмы на пневматическом и гусеничном ходу</t>
  </si>
  <si>
    <t>мотоциклы, мотороллеры</t>
  </si>
  <si>
    <t>Воздушные судна</t>
  </si>
  <si>
    <t>самолеты, всего</t>
  </si>
  <si>
    <r>
      <t>в том числе:</t>
    </r>
    <r>
      <rPr>
        <vertAlign val="superscript"/>
        <sz val="10"/>
        <rFont val="Times New Roman"/>
      </rPr>
      <t>30</t>
    </r>
    <r>
      <rPr>
        <sz val="10"/>
        <rFont val="Times New Roman"/>
      </rPr>
      <t xml:space="preserve">
самолеты пассажирские</t>
    </r>
  </si>
  <si>
    <t>самолеты грузовые</t>
  </si>
  <si>
    <t>самолеты пожарные</t>
  </si>
  <si>
    <t>самолеты аварийно-технической службы</t>
  </si>
  <si>
    <t>другие самолеты</t>
  </si>
  <si>
    <t>вертолеты, всего</t>
  </si>
  <si>
    <r>
      <t>в том числе:</t>
    </r>
    <r>
      <rPr>
        <vertAlign val="superscript"/>
        <sz val="10"/>
        <rFont val="Times New Roman"/>
      </rPr>
      <t>30</t>
    </r>
    <r>
      <rPr>
        <sz val="10"/>
        <rFont val="Times New Roman"/>
      </rPr>
      <t xml:space="preserve">
вертолеты пассажирские</t>
    </r>
  </si>
  <si>
    <t>вертолеты грузовые</t>
  </si>
  <si>
    <t>вертолеты пожарные</t>
  </si>
  <si>
    <t>вертолеты аварийно-технической службы</t>
  </si>
  <si>
    <t>другие вертолеты</t>
  </si>
  <si>
    <t>воздушные транспортные средства, не имеющие двигателей</t>
  </si>
  <si>
    <t>Водные транспортные средства</t>
  </si>
  <si>
    <t>суда пассажирские морские и речные</t>
  </si>
  <si>
    <t>суда грузовые морские и речные самоходные</t>
  </si>
  <si>
    <t>яхты</t>
  </si>
  <si>
    <t>катера</t>
  </si>
  <si>
    <t>гидроциклы</t>
  </si>
  <si>
    <t>моторные лодки</t>
  </si>
  <si>
    <t>парусно-моторные суда</t>
  </si>
  <si>
    <t>другие водные транспортные средства самоходные</t>
  </si>
  <si>
    <t>несамоходные (буксируемые) суда и иные транспортные средства (водные транспортные средства, не имеющие двигателей)</t>
  </si>
  <si>
    <r>
      <rPr>
        <vertAlign val="superscript"/>
        <sz val="10"/>
        <rFont val="Times New Roman"/>
      </rPr>
      <t>30</t>
    </r>
    <r>
      <rPr>
        <sz val="10"/>
        <rFont val="Times New Roman"/>
      </rPr>
      <t xml:space="preserve"> Показатели формируются в случае, если требование о детализации установлено органом, осуществляющим функции и полномочия учредителя.</t>
    </r>
  </si>
  <si>
    <t>Раздел 2. Сведения о неиспользуемых транспортных средствах, находящихся в оперативном управлении учреждения</t>
  </si>
  <si>
    <t>проводится капитальный ремонт и/или 
реконструкция</t>
  </si>
  <si>
    <t xml:space="preserve"> в связи с аварийным состоянием (требуется ремонт)</t>
  </si>
  <si>
    <r>
      <t xml:space="preserve"> в связи с аварийным состоянием 
(подлежит списанию)</t>
    </r>
    <r>
      <rPr>
        <vertAlign val="superscript"/>
        <sz val="10"/>
        <rFont val="Times New Roman"/>
      </rPr>
      <t>31</t>
    </r>
  </si>
  <si>
    <t>излишнее имущество (подлежит передаче в казну РФ)</t>
  </si>
  <si>
    <t>средней стоимостью от 3 миллионов до 5 миллионов рублей включительно, с года выпуска которыхпрошло не более 3 лет;</t>
  </si>
  <si>
    <r>
      <rPr>
        <vertAlign val="superscript"/>
        <sz val="10"/>
        <rFont val="Times New Roman"/>
      </rPr>
      <t xml:space="preserve">31 </t>
    </r>
    <r>
      <rPr>
        <sz val="10"/>
        <rFont val="Times New Roman"/>
      </rPr>
      <t>Указываются транспортные средства, в отношении которых принято решение о списании, ожидается согласование органом, осуществляющим функции и полномочия учредителя.</t>
    </r>
  </si>
  <si>
    <t>Раздел 3. Направления использования транспортных средств</t>
  </si>
  <si>
    <t>Транспортные средства, непосредственно используемые в целях оказания услуг, выполнения работ</t>
  </si>
  <si>
    <t xml:space="preserve">Транспортные средства, используемые в общехозяйственных целях </t>
  </si>
  <si>
    <t>в целях обсуживания административно-управленческого персонала</t>
  </si>
  <si>
    <r>
      <t>в иных целях</t>
    </r>
    <r>
      <rPr>
        <vertAlign val="superscript"/>
        <sz val="10"/>
        <rFont val="Times New Roman"/>
      </rPr>
      <t>32</t>
    </r>
  </si>
  <si>
    <t xml:space="preserve"> в оперативном управлении учреждения, ед.</t>
  </si>
  <si>
    <t xml:space="preserve"> по договорам аренды, ед.</t>
  </si>
  <si>
    <t xml:space="preserve"> по договорам  безвозмездного пользования, ед.</t>
  </si>
  <si>
    <t>тракторы самоходные, комбайны</t>
  </si>
  <si>
    <r>
      <rPr>
        <vertAlign val="superscript"/>
        <sz val="10"/>
        <rFont val="Times New Roman"/>
      </rPr>
      <t xml:space="preserve">32 </t>
    </r>
    <r>
      <rPr>
        <sz val="10"/>
        <rFont val="Times New Roman"/>
      </rPr>
      <t>Указываются транспортные средства, используемые в целях уборки территории, вывоза мусора, перевозки имущества (грузов), а также в целях перевозки людей.</t>
    </r>
  </si>
  <si>
    <t>Раздел 4. Сведения о расходах на содержание транспортных средств</t>
  </si>
  <si>
    <t>Расходы на содержание транспортных средств</t>
  </si>
  <si>
    <t>всего
 за отчетный период</t>
  </si>
  <si>
    <t xml:space="preserve"> на обсуживание транспортных средств</t>
  </si>
  <si>
    <t>содержание гаражей</t>
  </si>
  <si>
    <t>уплата транспортного налога</t>
  </si>
  <si>
    <t>расходы 
на горюче-смазочные материалы</t>
  </si>
  <si>
    <t>приобретение (замена) колес, шин, дисков</t>
  </si>
  <si>
    <t>расходы на ОСАГО</t>
  </si>
  <si>
    <t>ремонт, включая приобретение запасных частей</t>
  </si>
  <si>
    <t>аренда гаражей, парковочных мест</t>
  </si>
  <si>
    <t>водителей</t>
  </si>
  <si>
    <t>обслужи-вающего персонала гаражей</t>
  </si>
  <si>
    <t>администра-тивного персонала гаражей</t>
  </si>
  <si>
    <t>Приложение № 16</t>
  </si>
  <si>
    <t xml:space="preserve">Сведения об имуществе, за исключением земельных участков, переданном в аренду  </t>
  </si>
  <si>
    <t xml:space="preserve">                 на 1 января 2024 г.</t>
  </si>
  <si>
    <r>
      <t>Адрес</t>
    </r>
    <r>
      <rPr>
        <vertAlign val="superscript"/>
        <sz val="10"/>
        <rFont val="Times New Roman"/>
      </rPr>
      <t>33</t>
    </r>
  </si>
  <si>
    <r>
      <t>Вид объекта</t>
    </r>
    <r>
      <rPr>
        <vertAlign val="superscript"/>
        <sz val="10"/>
        <rFont val="Times New Roman"/>
      </rPr>
      <t>34</t>
    </r>
  </si>
  <si>
    <t>Объем переданого имущества</t>
  </si>
  <si>
    <r>
      <t>Направление использования</t>
    </r>
    <r>
      <rPr>
        <vertAlign val="superscript"/>
        <sz val="10"/>
        <rFont val="Times New Roman"/>
      </rPr>
      <t>35</t>
    </r>
  </si>
  <si>
    <r>
      <t>Комментарий</t>
    </r>
    <r>
      <rPr>
        <vertAlign val="superscript"/>
        <sz val="10"/>
        <rFont val="Times New Roman"/>
      </rPr>
      <t>36</t>
    </r>
  </si>
  <si>
    <r>
      <rPr>
        <vertAlign val="superscript"/>
        <sz val="10"/>
        <rFont val="Times New Roman"/>
      </rPr>
      <t xml:space="preserve">33 </t>
    </r>
    <r>
      <rPr>
        <sz val="10"/>
        <rFont val="Times New Roman"/>
      </rPr>
      <t>Заполняется в отношении недвижимого имущества.</t>
    </r>
  </si>
  <si>
    <r>
      <rPr>
        <vertAlign val="superscript"/>
        <sz val="10"/>
        <rFont val="Times New Roman"/>
      </rPr>
      <t>34</t>
    </r>
    <r>
      <rPr>
        <sz val="10"/>
        <rFont val="Times New Roman"/>
      </rPr>
      <t xml:space="preserve"> Указывается вид объекта: 1 - здание (строение, сооружение) в целом, 2 - помещение в здании, строении (за исключением подвалов, чердаков), 3 - подвалы, чердаки, 4 - конструктивная часть здания (крыша, стена), 5 - архитектурный элемент фасада здания (навес над входными дверями зданий), 6 - часть помещения в местах общего пользования (вестибюли, холлы, фойе, коридоры), 7 - линии электропередачи, линии связи (в том числе линейно-кабельные сооружения), 8 - трубопроводы, 9 - автомобильные дороги, 10 - железнодорожные линии, 11 - резервуар, иная емкость, 12 - скважины на воду, 13 - скважины газовые и нефтяные, 14 - скважины иные, 15 - движимое имущество, предоставляемое в прокат, 16 - иные.</t>
    </r>
  </si>
  <si>
    <r>
      <rPr>
        <vertAlign val="superscript"/>
        <sz val="10"/>
        <rFont val="Times New Roman"/>
      </rPr>
      <t>35</t>
    </r>
    <r>
      <rPr>
        <sz val="10"/>
        <rFont val="Times New Roman"/>
      </rPr>
      <t xml:space="preserve"> Указывается направление использования имущества, переданного в аренду (разрешенное использование): 1 - размещение банкоматов, 2 - размещение торговых автоматов для продажи воды, кофе и кондитерских изделий, 3 - размещение столовых и буфетов, 4 - размещение книжных киосков, магазинов канцелярских принадлежностей, 5 - размещение аптечных пунктов, 6 - размещение торговых автоматов для продажи бахил, одноразовых халатов, 7 - размещение платежных терминалов, 8 - размещение иных торговых точек, 9 - размещение офисов банков, 10 - проведение образовательных и информационно-просветительских мероприятий, 11 - проведение концертно-зрелищных мероприятий, 12 - проведение ярмарок, выставок, 13 - проведение конгрессов, съездов, симпозиумов, конференций, 14 - проведение спортивных мероприятий, 15 - проведение иных культурно-массовых мероприятий, 16 - прокат оборудования, 17 - прокат спортивного инвентаря, 18 - иное.</t>
    </r>
  </si>
  <si>
    <r>
      <rPr>
        <vertAlign val="superscript"/>
        <sz val="10"/>
        <rFont val="Times New Roman"/>
      </rPr>
      <t>36</t>
    </r>
    <r>
      <rPr>
        <sz val="10"/>
        <rFont val="Times New Roman"/>
      </rPr>
      <t xml:space="preserve"> В случае указания в графе 8 значения  «18 - иное», указывается направление использования переданного в аренду имущества.</t>
    </r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</si>
</sst>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000"/>
  </numFmts>
  <fonts count="26">
    <font>
      <sz val="11"/>
      <color theme="1"/>
      <name val="Calibri"/>
      <scheme val="minor"/>
    </font>
    <font>
      <sz val="10"/>
      <name val="Arial Cyr"/>
    </font>
    <font>
      <sz val="11"/>
      <color rgb="FF9C0006"/>
      <name val="Calibri"/>
      <scheme val="minor"/>
    </font>
    <font>
      <sz val="11"/>
      <color rgb="FF006100"/>
      <name val="Calibri"/>
      <scheme val="minor"/>
    </font>
    <font>
      <sz val="12"/>
      <name val="Times New Roman"/>
    </font>
    <font>
      <sz val="8"/>
      <name val="Times New Roman"/>
    </font>
    <font>
      <i/>
      <sz val="8"/>
      <name val="Times New Roman"/>
    </font>
    <font>
      <sz val="10"/>
      <name val="Times New Roman"/>
    </font>
    <font>
      <b/>
      <sz val="12"/>
      <name val="Times New Roman"/>
    </font>
    <font>
      <b/>
      <sz val="10"/>
      <name val="Times New Roman"/>
    </font>
    <font>
      <sz val="7"/>
      <name val="Times New Roman"/>
    </font>
    <font>
      <b/>
      <sz val="11"/>
      <name val="Times New Roman"/>
    </font>
    <font>
      <sz val="4"/>
      <name val="Times New Roman"/>
    </font>
    <font>
      <sz val="10"/>
      <color theme="1"/>
      <name val="Times New Roman"/>
    </font>
    <font>
      <b/>
      <sz val="10"/>
      <color theme="1"/>
      <name val="Times New Roman"/>
    </font>
    <font>
      <i/>
      <sz val="10"/>
      <name val="Times New Roman"/>
    </font>
    <font>
      <b/>
      <i/>
      <sz val="10"/>
      <name val="Times New Roman"/>
    </font>
    <font>
      <sz val="10"/>
      <color indexed="2"/>
      <name val="Times New Roman"/>
    </font>
    <font>
      <sz val="10"/>
      <color indexed="5"/>
      <name val="Times New Roman"/>
    </font>
    <font>
      <vertAlign val="superscript"/>
      <sz val="10"/>
      <name val="Times New Roman"/>
    </font>
    <font>
      <u/>
      <sz val="10"/>
      <name val="Times New Roman"/>
    </font>
    <font>
      <b/>
      <u/>
      <sz val="10"/>
      <name val="Times New Roman"/>
    </font>
    <font>
      <sz val="11"/>
      <color theme="1"/>
      <name val="Calibri"/>
      <scheme val="minor"/>
    </font>
    <font>
      <vertAlign val="superscript"/>
      <sz val="10"/>
      <color indexed="2"/>
      <name val="Times New Roman"/>
    </font>
    <font>
      <b/>
      <sz val="9"/>
      <name val="Tahoma"/>
    </font>
    <font>
      <sz val="9"/>
      <name val="Tahoma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theme="0"/>
        <bgColor theme="0"/>
      </patternFill>
    </fill>
  </fills>
  <borders count="6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7">
    <xf numFmtId="0" fontId="0" fillId="0" borderId="0"/>
    <xf numFmtId="0" fontId="1" fillId="0" borderId="0"/>
    <xf numFmtId="0" fontId="22" fillId="0" borderId="0"/>
    <xf numFmtId="0" fontId="1" fillId="0" borderId="0"/>
    <xf numFmtId="0" fontId="2" fillId="2" borderId="0"/>
    <xf numFmtId="164" fontId="1" fillId="0" borderId="0"/>
    <xf numFmtId="0" fontId="3" fillId="3" borderId="0"/>
  </cellStyleXfs>
  <cellXfs count="1033">
    <xf numFmtId="0" fontId="0" fillId="0" borderId="0" xfId="0"/>
    <xf numFmtId="0" fontId="4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right"/>
    </xf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right"/>
    </xf>
    <xf numFmtId="0" fontId="7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right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left"/>
    </xf>
    <xf numFmtId="0" fontId="10" fillId="0" borderId="0" xfId="0" applyFont="1" applyAlignment="1" applyProtection="1">
      <alignment horizontal="right"/>
    </xf>
    <xf numFmtId="0" fontId="7" fillId="0" borderId="0" xfId="0" applyFont="1" applyProtection="1"/>
    <xf numFmtId="0" fontId="11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left"/>
    </xf>
    <xf numFmtId="0" fontId="11" fillId="0" borderId="0" xfId="0" applyFont="1" applyAlignment="1" applyProtection="1">
      <alignment horizontal="right"/>
    </xf>
    <xf numFmtId="0" fontId="11" fillId="0" borderId="0" xfId="0" applyFont="1" applyProtection="1"/>
    <xf numFmtId="0" fontId="12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left"/>
    </xf>
    <xf numFmtId="0" fontId="12" fillId="0" borderId="0" xfId="0" applyFont="1" applyAlignment="1" applyProtection="1">
      <alignment horizontal="right"/>
    </xf>
    <xf numFmtId="0" fontId="12" fillId="0" borderId="0" xfId="0" applyFont="1" applyProtection="1"/>
    <xf numFmtId="0" fontId="0" fillId="0" borderId="0" xfId="0" applyAlignment="1" applyProtection="1">
      <alignment vertical="top" wrapText="1"/>
    </xf>
    <xf numFmtId="0" fontId="0" fillId="0" borderId="0" xfId="0"/>
    <xf numFmtId="0" fontId="13" fillId="4" borderId="0" xfId="0" applyFont="1" applyFill="1"/>
    <xf numFmtId="0" fontId="7" fillId="4" borderId="0" xfId="0" applyFont="1" applyFill="1"/>
    <xf numFmtId="49" fontId="7" fillId="4" borderId="0" xfId="0" applyNumberFormat="1" applyFont="1" applyFill="1"/>
    <xf numFmtId="0" fontId="9" fillId="4" borderId="0" xfId="0" applyFont="1" applyFill="1"/>
    <xf numFmtId="0" fontId="9" fillId="4" borderId="20" xfId="0" applyFont="1" applyFill="1" applyBorder="1"/>
    <xf numFmtId="0" fontId="7" fillId="4" borderId="21" xfId="0" applyFont="1" applyFill="1" applyBorder="1" applyAlignment="1">
      <alignment horizontal="center"/>
    </xf>
    <xf numFmtId="0" fontId="7" fillId="4" borderId="0" xfId="0" applyFont="1" applyFill="1" applyAlignment="1">
      <alignment horizontal="center"/>
    </xf>
    <xf numFmtId="0" fontId="7" fillId="4" borderId="0" xfId="0" applyFont="1" applyFill="1" applyAlignment="1">
      <alignment horizontal="right" wrapText="1" indent="1"/>
    </xf>
    <xf numFmtId="49" fontId="7" fillId="4" borderId="22" xfId="4" applyNumberFormat="1" applyFont="1" applyFill="1" applyBorder="1" applyAlignment="1">
      <alignment horizontal="center" wrapText="1"/>
    </xf>
    <xf numFmtId="0" fontId="7" fillId="4" borderId="0" xfId="0" applyFont="1" applyFill="1" applyAlignment="1">
      <alignment horizontal="right" indent="1"/>
    </xf>
    <xf numFmtId="49" fontId="7" fillId="4" borderId="23" xfId="4" applyNumberFormat="1" applyFont="1" applyFill="1" applyBorder="1" applyAlignment="1">
      <alignment horizontal="center" wrapText="1"/>
    </xf>
    <xf numFmtId="0" fontId="7" fillId="4" borderId="0" xfId="0" applyFont="1" applyFill="1" applyAlignment="1">
      <alignment wrapText="1"/>
    </xf>
    <xf numFmtId="0" fontId="7" fillId="4" borderId="23" xfId="0" applyFont="1" applyFill="1" applyBorder="1" applyAlignment="1">
      <alignment horizontal="center" wrapText="1"/>
    </xf>
    <xf numFmtId="0" fontId="7" fillId="4" borderId="4" xfId="0" applyFont="1" applyFill="1" applyBorder="1" applyAlignment="1">
      <alignment wrapText="1"/>
    </xf>
    <xf numFmtId="0" fontId="13" fillId="4" borderId="14" xfId="0" applyFont="1" applyFill="1" applyBorder="1"/>
    <xf numFmtId="0" fontId="7" fillId="4" borderId="14" xfId="0" applyFont="1" applyFill="1" applyBorder="1"/>
    <xf numFmtId="0" fontId="7" fillId="4" borderId="0" xfId="0" applyFont="1" applyFill="1" applyAlignment="1">
      <alignment horizontal="right"/>
    </xf>
    <xf numFmtId="0" fontId="7" fillId="4" borderId="0" xfId="0" applyFont="1" applyFill="1" applyAlignment="1">
      <alignment horizontal="center" vertical="center"/>
    </xf>
    <xf numFmtId="0" fontId="7" fillId="4" borderId="24" xfId="0" applyFont="1" applyFill="1" applyBorder="1" applyAlignment="1">
      <alignment horizontal="center" wrapText="1"/>
    </xf>
    <xf numFmtId="0" fontId="7" fillId="4" borderId="25" xfId="0" applyFont="1" applyFill="1" applyBorder="1" applyAlignment="1">
      <alignment horizontal="center" vertical="center" wrapText="1"/>
    </xf>
    <xf numFmtId="0" fontId="7" fillId="4" borderId="21" xfId="0" applyFont="1" applyFill="1" applyBorder="1" applyAlignment="1">
      <alignment horizontal="center" vertical="center" wrapText="1"/>
    </xf>
    <xf numFmtId="0" fontId="7" fillId="4" borderId="27" xfId="0" applyFont="1" applyFill="1" applyBorder="1" applyAlignment="1">
      <alignment horizontal="center" vertical="center" wrapText="1"/>
    </xf>
    <xf numFmtId="49" fontId="7" fillId="4" borderId="25" xfId="0" applyNumberFormat="1" applyFont="1" applyFill="1" applyBorder="1" applyAlignment="1">
      <alignment horizontal="center" vertical="center" wrapText="1"/>
    </xf>
    <xf numFmtId="49" fontId="7" fillId="4" borderId="28" xfId="0" applyNumberFormat="1" applyFont="1" applyFill="1" applyBorder="1" applyAlignment="1">
      <alignment horizontal="center" vertical="center" wrapText="1"/>
    </xf>
    <xf numFmtId="4" fontId="7" fillId="4" borderId="21" xfId="0" applyNumberFormat="1" applyFont="1" applyFill="1" applyBorder="1" applyAlignment="1">
      <alignment horizontal="center" vertical="center" wrapText="1"/>
    </xf>
    <xf numFmtId="49" fontId="7" fillId="4" borderId="30" xfId="0" applyNumberFormat="1" applyFont="1" applyFill="1" applyBorder="1" applyAlignment="1">
      <alignment horizontal="center" wrapText="1"/>
    </xf>
    <xf numFmtId="4" fontId="7" fillId="4" borderId="31" xfId="0" applyNumberFormat="1" applyFont="1" applyFill="1" applyBorder="1" applyAlignment="1">
      <alignment wrapText="1"/>
    </xf>
    <xf numFmtId="4" fontId="7" fillId="4" borderId="31" xfId="0" applyNumberFormat="1" applyFont="1" applyFill="1" applyBorder="1" applyAlignment="1">
      <alignment horizontal="right" wrapText="1"/>
    </xf>
    <xf numFmtId="4" fontId="13" fillId="4" borderId="32" xfId="0" applyNumberFormat="1" applyFont="1" applyFill="1" applyBorder="1" applyAlignment="1">
      <alignment horizontal="right" wrapText="1"/>
    </xf>
    <xf numFmtId="49" fontId="7" fillId="4" borderId="33" xfId="0" applyNumberFormat="1" applyFont="1" applyFill="1" applyBorder="1" applyAlignment="1">
      <alignment horizontal="center" wrapText="1"/>
    </xf>
    <xf numFmtId="4" fontId="7" fillId="4" borderId="25" xfId="0" applyNumberFormat="1" applyFont="1" applyFill="1" applyBorder="1" applyAlignment="1">
      <alignment wrapText="1"/>
    </xf>
    <xf numFmtId="4" fontId="7" fillId="4" borderId="25" xfId="0" applyNumberFormat="1" applyFont="1" applyFill="1" applyBorder="1" applyAlignment="1">
      <alignment horizontal="right" wrapText="1"/>
    </xf>
    <xf numFmtId="4" fontId="13" fillId="4" borderId="34" xfId="0" applyNumberFormat="1" applyFont="1" applyFill="1" applyBorder="1" applyAlignment="1">
      <alignment horizontal="right" wrapText="1"/>
    </xf>
    <xf numFmtId="49" fontId="7" fillId="4" borderId="13" xfId="0" applyNumberFormat="1" applyFont="1" applyFill="1" applyBorder="1" applyAlignment="1">
      <alignment horizontal="center" wrapText="1"/>
    </xf>
    <xf numFmtId="49" fontId="7" fillId="4" borderId="35" xfId="0" applyNumberFormat="1" applyFont="1" applyFill="1" applyBorder="1" applyAlignment="1">
      <alignment horizontal="center" wrapText="1"/>
    </xf>
    <xf numFmtId="4" fontId="14" fillId="4" borderId="36" xfId="0" applyNumberFormat="1" applyFont="1" applyFill="1" applyBorder="1" applyAlignment="1">
      <alignment wrapText="1"/>
    </xf>
    <xf numFmtId="4" fontId="7" fillId="4" borderId="36" xfId="0" applyNumberFormat="1" applyFont="1" applyFill="1" applyBorder="1" applyAlignment="1">
      <alignment horizontal="right" wrapText="1"/>
    </xf>
    <xf numFmtId="4" fontId="14" fillId="4" borderId="37" xfId="0" applyNumberFormat="1" applyFont="1" applyFill="1" applyBorder="1" applyAlignment="1">
      <alignment horizontal="right" wrapText="1"/>
    </xf>
    <xf numFmtId="49" fontId="7" fillId="4" borderId="0" xfId="0" applyNumberFormat="1" applyFont="1" applyFill="1" applyAlignment="1">
      <alignment horizontal="left" wrapText="1"/>
    </xf>
    <xf numFmtId="49" fontId="14" fillId="4" borderId="0" xfId="0" applyNumberFormat="1" applyFont="1" applyFill="1" applyAlignment="1">
      <alignment horizontal="center" wrapText="1"/>
    </xf>
    <xf numFmtId="0" fontId="15" fillId="4" borderId="0" xfId="0" applyFont="1" applyFill="1" applyAlignment="1">
      <alignment horizontal="left" wrapText="1" indent="2"/>
    </xf>
    <xf numFmtId="49" fontId="7" fillId="4" borderId="0" xfId="0" applyNumberFormat="1" applyFont="1" applyFill="1" applyAlignment="1">
      <alignment horizontal="center"/>
    </xf>
    <xf numFmtId="4" fontId="7" fillId="4" borderId="0" xfId="0" applyNumberFormat="1" applyFont="1" applyFill="1"/>
    <xf numFmtId="0" fontId="13" fillId="4" borderId="21" xfId="3" applyFont="1" applyFill="1" applyBorder="1" applyAlignment="1">
      <alignment horizontal="center" vertical="center" wrapText="1"/>
    </xf>
    <xf numFmtId="0" fontId="13" fillId="4" borderId="25" xfId="3" applyFont="1" applyFill="1" applyBorder="1" applyAlignment="1">
      <alignment horizontal="center" vertical="center" wrapText="1"/>
    </xf>
    <xf numFmtId="49" fontId="7" fillId="4" borderId="21" xfId="0" applyNumberFormat="1" applyFont="1" applyFill="1" applyBorder="1" applyAlignment="1">
      <alignment horizontal="center" vertical="center" wrapText="1"/>
    </xf>
    <xf numFmtId="0" fontId="7" fillId="4" borderId="29" xfId="0" applyFont="1" applyFill="1" applyBorder="1" applyAlignment="1">
      <alignment horizontal="left" wrapText="1"/>
    </xf>
    <xf numFmtId="49" fontId="7" fillId="4" borderId="30" xfId="0" applyNumberFormat="1" applyFont="1" applyFill="1" applyBorder="1" applyAlignment="1">
      <alignment horizontal="center"/>
    </xf>
    <xf numFmtId="4" fontId="7" fillId="4" borderId="31" xfId="0" applyNumberFormat="1" applyFont="1" applyFill="1" applyBorder="1" applyAlignment="1">
      <alignment horizontal="right"/>
    </xf>
    <xf numFmtId="4" fontId="13" fillId="4" borderId="31" xfId="0" applyNumberFormat="1" applyFont="1" applyFill="1" applyBorder="1" applyAlignment="1">
      <alignment horizontal="right"/>
    </xf>
    <xf numFmtId="4" fontId="7" fillId="4" borderId="32" xfId="0" applyNumberFormat="1" applyFont="1" applyFill="1" applyBorder="1" applyAlignment="1">
      <alignment horizontal="right" wrapText="1"/>
    </xf>
    <xf numFmtId="49" fontId="7" fillId="4" borderId="33" xfId="0" applyNumberFormat="1" applyFont="1" applyFill="1" applyBorder="1" applyAlignment="1">
      <alignment horizontal="center"/>
    </xf>
    <xf numFmtId="4" fontId="7" fillId="4" borderId="25" xfId="0" applyNumberFormat="1" applyFont="1" applyFill="1" applyBorder="1" applyAlignment="1">
      <alignment horizontal="right"/>
    </xf>
    <xf numFmtId="4" fontId="13" fillId="4" borderId="25" xfId="0" applyNumberFormat="1" applyFont="1" applyFill="1" applyBorder="1" applyAlignment="1">
      <alignment horizontal="right"/>
    </xf>
    <xf numFmtId="4" fontId="7" fillId="4" borderId="34" xfId="0" applyNumberFormat="1" applyFont="1" applyFill="1" applyBorder="1" applyAlignment="1">
      <alignment horizontal="right" wrapText="1"/>
    </xf>
    <xf numFmtId="0" fontId="7" fillId="4" borderId="29" xfId="0" applyFont="1" applyFill="1" applyBorder="1" applyAlignment="1">
      <alignment horizontal="left" wrapText="1" indent="2"/>
    </xf>
    <xf numFmtId="0" fontId="9" fillId="4" borderId="10" xfId="0" applyFont="1" applyFill="1" applyBorder="1" applyAlignment="1">
      <alignment horizontal="right" wrapText="1" indent="1"/>
    </xf>
    <xf numFmtId="0" fontId="9" fillId="4" borderId="35" xfId="0" applyFont="1" applyFill="1" applyBorder="1" applyAlignment="1">
      <alignment horizontal="center"/>
    </xf>
    <xf numFmtId="4" fontId="9" fillId="4" borderId="36" xfId="0" applyNumberFormat="1" applyFont="1" applyFill="1" applyBorder="1" applyAlignment="1">
      <alignment horizontal="right" wrapText="1"/>
    </xf>
    <xf numFmtId="49" fontId="13" fillId="4" borderId="36" xfId="0" applyNumberFormat="1" applyFont="1" applyFill="1" applyBorder="1" applyAlignment="1">
      <alignment horizontal="right"/>
    </xf>
    <xf numFmtId="4" fontId="7" fillId="4" borderId="36" xfId="0" applyNumberFormat="1" applyFont="1" applyFill="1" applyBorder="1" applyAlignment="1">
      <alignment horizontal="right"/>
    </xf>
    <xf numFmtId="4" fontId="7" fillId="4" borderId="37" xfId="0" applyNumberFormat="1" applyFont="1" applyFill="1" applyBorder="1" applyAlignment="1">
      <alignment horizontal="right"/>
    </xf>
    <xf numFmtId="0" fontId="13" fillId="4" borderId="0" xfId="0" applyFont="1" applyFill="1" applyAlignment="1">
      <alignment horizontal="left" wrapText="1"/>
    </xf>
    <xf numFmtId="0" fontId="13" fillId="4" borderId="4" xfId="0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0" fontId="13" fillId="4" borderId="4" xfId="0" applyFont="1" applyFill="1" applyBorder="1"/>
    <xf numFmtId="0" fontId="13" fillId="4" borderId="0" xfId="0" applyFont="1" applyFill="1" applyAlignment="1">
      <alignment horizontal="center"/>
    </xf>
    <xf numFmtId="0" fontId="13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vertical="top" wrapText="1"/>
    </xf>
    <xf numFmtId="0" fontId="13" fillId="4" borderId="9" xfId="0" applyFont="1" applyFill="1" applyBorder="1" applyAlignment="1">
      <alignment horizontal="center" vertical="top" wrapText="1"/>
    </xf>
    <xf numFmtId="0" fontId="13" fillId="4" borderId="0" xfId="0" applyFont="1" applyFill="1" applyAlignment="1">
      <alignment vertical="top" wrapText="1"/>
    </xf>
    <xf numFmtId="0" fontId="13" fillId="4" borderId="0" xfId="0" applyFont="1" applyFill="1" applyAlignment="1">
      <alignment horizontal="center" vertical="top" wrapText="1"/>
    </xf>
    <xf numFmtId="49" fontId="13" fillId="4" borderId="0" xfId="0" applyNumberFormat="1" applyFont="1" applyFill="1" applyAlignment="1">
      <alignment horizontal="center" vertical="top" wrapText="1"/>
    </xf>
    <xf numFmtId="0" fontId="7" fillId="4" borderId="0" xfId="0" applyFont="1" applyFill="1" applyAlignment="1">
      <alignment vertical="center" wrapText="1"/>
    </xf>
    <xf numFmtId="0" fontId="13" fillId="4" borderId="0" xfId="0" applyFont="1" applyFill="1" applyAlignment="1">
      <alignment vertical="center" wrapText="1"/>
    </xf>
    <xf numFmtId="0" fontId="13" fillId="4" borderId="4" xfId="0" applyFont="1" applyFill="1" applyBorder="1" applyAlignment="1">
      <alignment horizontal="center" wrapText="1"/>
    </xf>
    <xf numFmtId="0" fontId="13" fillId="4" borderId="0" xfId="0" applyFont="1" applyFill="1" applyAlignment="1">
      <alignment wrapText="1"/>
    </xf>
    <xf numFmtId="0" fontId="9" fillId="4" borderId="0" xfId="0" applyFont="1" applyFill="1" applyAlignment="1">
      <alignment horizontal="center" vertical="center" wrapText="1"/>
    </xf>
    <xf numFmtId="0" fontId="9" fillId="4" borderId="0" xfId="0" applyFont="1" applyFill="1" applyAlignment="1">
      <alignment horizontal="center" vertical="center"/>
    </xf>
    <xf numFmtId="0" fontId="7" fillId="4" borderId="21" xfId="0" applyFont="1" applyFill="1" applyBorder="1" applyAlignment="1">
      <alignment horizontal="center" vertical="center"/>
    </xf>
    <xf numFmtId="49" fontId="7" fillId="4" borderId="23" xfId="0" applyNumberFormat="1" applyFont="1" applyFill="1" applyBorder="1" applyAlignment="1">
      <alignment horizontal="center" wrapText="1"/>
    </xf>
    <xf numFmtId="0" fontId="7" fillId="4" borderId="0" xfId="0" applyFont="1" applyFill="1" applyAlignment="1">
      <alignment horizontal="left"/>
    </xf>
    <xf numFmtId="0" fontId="7" fillId="4" borderId="0" xfId="0" applyFont="1" applyFill="1" applyAlignment="1">
      <alignment horizontal="left" wrapText="1"/>
    </xf>
    <xf numFmtId="0" fontId="7" fillId="4" borderId="39" xfId="0" applyFont="1" applyFill="1" applyBorder="1" applyAlignment="1">
      <alignment horizontal="center" vertical="center" wrapText="1"/>
    </xf>
    <xf numFmtId="0" fontId="7" fillId="4" borderId="29" xfId="0" applyFont="1" applyFill="1" applyBorder="1" applyAlignment="1">
      <alignment horizontal="center" vertical="center" wrapText="1"/>
    </xf>
    <xf numFmtId="0" fontId="7" fillId="4" borderId="38" xfId="0" applyFont="1" applyFill="1" applyBorder="1" applyAlignment="1">
      <alignment horizontal="center" vertical="center" wrapText="1"/>
    </xf>
    <xf numFmtId="0" fontId="7" fillId="4" borderId="25" xfId="0" applyFont="1" applyFill="1" applyBorder="1" applyAlignment="1">
      <alignment horizontal="center" wrapText="1"/>
    </xf>
    <xf numFmtId="0" fontId="7" fillId="4" borderId="29" xfId="0" applyFont="1" applyFill="1" applyBorder="1" applyAlignment="1">
      <alignment horizontal="center" wrapText="1"/>
    </xf>
    <xf numFmtId="0" fontId="7" fillId="4" borderId="41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30" xfId="0" applyFont="1" applyFill="1" applyBorder="1" applyAlignment="1">
      <alignment horizontal="center" wrapText="1"/>
    </xf>
    <xf numFmtId="0" fontId="7" fillId="4" borderId="31" xfId="0" applyFont="1" applyFill="1" applyBorder="1" applyAlignment="1">
      <alignment horizontal="center" wrapText="1"/>
    </xf>
    <xf numFmtId="1" fontId="7" fillId="4" borderId="31" xfId="0" applyNumberFormat="1" applyFont="1" applyFill="1" applyBorder="1" applyAlignment="1">
      <alignment horizontal="center" wrapText="1"/>
    </xf>
    <xf numFmtId="165" fontId="7" fillId="4" borderId="31" xfId="0" applyNumberFormat="1" applyFont="1" applyFill="1" applyBorder="1" applyAlignment="1">
      <alignment horizontal="right" wrapText="1"/>
    </xf>
    <xf numFmtId="0" fontId="7" fillId="4" borderId="31" xfId="0" applyFont="1" applyFill="1" applyBorder="1" applyAlignment="1">
      <alignment horizontal="left" wrapText="1"/>
    </xf>
    <xf numFmtId="14" fontId="7" fillId="4" borderId="31" xfId="0" applyNumberFormat="1" applyFont="1" applyFill="1" applyBorder="1" applyAlignment="1">
      <alignment horizontal="center"/>
    </xf>
    <xf numFmtId="0" fontId="7" fillId="4" borderId="32" xfId="0" applyFont="1" applyFill="1" applyBorder="1" applyAlignment="1">
      <alignment horizontal="center"/>
    </xf>
    <xf numFmtId="16" fontId="7" fillId="4" borderId="29" xfId="0" applyNumberFormat="1" applyFont="1" applyFill="1" applyBorder="1" applyAlignment="1">
      <alignment horizontal="center" wrapText="1"/>
    </xf>
    <xf numFmtId="0" fontId="7" fillId="4" borderId="33" xfId="0" applyFont="1" applyFill="1" applyBorder="1" applyAlignment="1">
      <alignment horizontal="center" wrapText="1"/>
    </xf>
    <xf numFmtId="165" fontId="7" fillId="4" borderId="25" xfId="0" applyNumberFormat="1" applyFont="1" applyFill="1" applyBorder="1" applyAlignment="1">
      <alignment horizontal="right" wrapText="1"/>
    </xf>
    <xf numFmtId="0" fontId="7" fillId="4" borderId="25" xfId="0" applyFont="1" applyFill="1" applyBorder="1" applyAlignment="1">
      <alignment horizontal="left" wrapText="1"/>
    </xf>
    <xf numFmtId="14" fontId="7" fillId="4" borderId="25" xfId="0" applyNumberFormat="1" applyFont="1" applyFill="1" applyBorder="1" applyAlignment="1">
      <alignment horizontal="center"/>
    </xf>
    <xf numFmtId="0" fontId="7" fillId="4" borderId="34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 vertical="center" wrapText="1"/>
    </xf>
    <xf numFmtId="0" fontId="7" fillId="4" borderId="36" xfId="0" applyFont="1" applyFill="1" applyBorder="1" applyAlignment="1">
      <alignment horizontal="center" wrapText="1"/>
    </xf>
    <xf numFmtId="0" fontId="7" fillId="4" borderId="36" xfId="0" applyFont="1" applyFill="1" applyBorder="1" applyAlignment="1">
      <alignment horizontal="center" vertical="center" wrapText="1"/>
    </xf>
    <xf numFmtId="4" fontId="9" fillId="4" borderId="36" xfId="0" applyNumberFormat="1" applyFont="1" applyFill="1" applyBorder="1" applyAlignment="1">
      <alignment horizontal="center" wrapText="1"/>
    </xf>
    <xf numFmtId="49" fontId="9" fillId="4" borderId="36" xfId="0" applyNumberFormat="1" applyFont="1" applyFill="1" applyBorder="1" applyAlignment="1">
      <alignment horizontal="center" wrapText="1"/>
    </xf>
    <xf numFmtId="0" fontId="7" fillId="4" borderId="36" xfId="0" applyFont="1" applyFill="1" applyBorder="1" applyAlignment="1">
      <alignment wrapText="1"/>
    </xf>
    <xf numFmtId="0" fontId="7" fillId="4" borderId="37" xfId="0" applyFont="1" applyFill="1" applyBorder="1" applyAlignment="1">
      <alignment horizontal="center" wrapText="1"/>
    </xf>
    <xf numFmtId="0" fontId="7" fillId="4" borderId="29" xfId="0" applyFont="1" applyFill="1" applyBorder="1" applyAlignment="1">
      <alignment vertical="center" wrapText="1"/>
    </xf>
    <xf numFmtId="0" fontId="7" fillId="4" borderId="30" xfId="0" applyFont="1" applyFill="1" applyBorder="1" applyAlignment="1">
      <alignment horizontal="center" vertical="center" wrapText="1"/>
    </xf>
    <xf numFmtId="0" fontId="7" fillId="4" borderId="43" xfId="0" applyFont="1" applyFill="1" applyBorder="1" applyAlignment="1">
      <alignment horizontal="right" wrapText="1"/>
    </xf>
    <xf numFmtId="0" fontId="7" fillId="4" borderId="31" xfId="0" applyFont="1" applyFill="1" applyBorder="1" applyAlignment="1">
      <alignment horizontal="right" wrapText="1"/>
    </xf>
    <xf numFmtId="0" fontId="7" fillId="4" borderId="32" xfId="0" applyFont="1" applyFill="1" applyBorder="1" applyAlignment="1">
      <alignment vertical="center" wrapText="1"/>
    </xf>
    <xf numFmtId="0" fontId="7" fillId="4" borderId="42" xfId="0" applyFont="1" applyFill="1" applyBorder="1" applyAlignment="1">
      <alignment vertical="center" wrapText="1"/>
    </xf>
    <xf numFmtId="0" fontId="7" fillId="4" borderId="27" xfId="0" applyFont="1" applyFill="1" applyBorder="1" applyAlignment="1">
      <alignment vertical="center" wrapText="1"/>
    </xf>
    <xf numFmtId="0" fontId="7" fillId="4" borderId="25" xfId="0" applyFont="1" applyFill="1" applyBorder="1" applyAlignment="1">
      <alignment vertical="center" wrapText="1"/>
    </xf>
    <xf numFmtId="0" fontId="7" fillId="4" borderId="33" xfId="0" applyFont="1" applyFill="1" applyBorder="1" applyAlignment="1">
      <alignment horizontal="center" vertical="center" wrapText="1"/>
    </xf>
    <xf numFmtId="0" fontId="7" fillId="4" borderId="38" xfId="0" applyFont="1" applyFill="1" applyBorder="1" applyAlignment="1">
      <alignment horizontal="right" wrapText="1"/>
    </xf>
    <xf numFmtId="0" fontId="7" fillId="4" borderId="25" xfId="0" applyFont="1" applyFill="1" applyBorder="1" applyAlignment="1">
      <alignment horizontal="right" wrapText="1"/>
    </xf>
    <xf numFmtId="0" fontId="7" fillId="4" borderId="34" xfId="0" applyFont="1" applyFill="1" applyBorder="1" applyAlignment="1">
      <alignment vertical="center" wrapText="1"/>
    </xf>
    <xf numFmtId="0" fontId="7" fillId="4" borderId="38" xfId="0" applyFont="1" applyFill="1" applyBorder="1" applyAlignment="1">
      <alignment vertical="center" wrapText="1"/>
    </xf>
    <xf numFmtId="0" fontId="7" fillId="4" borderId="3" xfId="0" applyFont="1" applyFill="1" applyBorder="1" applyAlignment="1">
      <alignment horizontal="center" wrapText="1"/>
    </xf>
    <xf numFmtId="49" fontId="9" fillId="4" borderId="36" xfId="0" applyNumberFormat="1" applyFont="1" applyFill="1" applyBorder="1" applyAlignment="1">
      <alignment horizontal="center" vertical="top" wrapText="1"/>
    </xf>
    <xf numFmtId="0" fontId="7" fillId="4" borderId="13" xfId="0" applyFont="1" applyFill="1" applyBorder="1" applyAlignment="1">
      <alignment horizontal="center" vertical="center" wrapText="1"/>
    </xf>
    <xf numFmtId="0" fontId="7" fillId="4" borderId="43" xfId="0" applyFont="1" applyFill="1" applyBorder="1" applyAlignment="1">
      <alignment horizontal="center" vertical="center" wrapText="1"/>
    </xf>
    <xf numFmtId="0" fontId="7" fillId="4" borderId="31" xfId="0" applyFont="1" applyFill="1" applyBorder="1" applyAlignment="1">
      <alignment horizontal="center" vertical="center" wrapText="1"/>
    </xf>
    <xf numFmtId="4" fontId="7" fillId="4" borderId="31" xfId="0" applyNumberFormat="1" applyFont="1" applyFill="1" applyBorder="1" applyAlignment="1">
      <alignment horizontal="center" vertical="center" wrapText="1"/>
    </xf>
    <xf numFmtId="0" fontId="7" fillId="4" borderId="32" xfId="0" applyFont="1" applyFill="1" applyBorder="1" applyAlignment="1">
      <alignment horizontal="center" vertical="center" wrapText="1"/>
    </xf>
    <xf numFmtId="0" fontId="7" fillId="4" borderId="38" xfId="0" applyFont="1" applyFill="1" applyBorder="1" applyAlignment="1">
      <alignment wrapText="1"/>
    </xf>
    <xf numFmtId="0" fontId="7" fillId="4" borderId="25" xfId="0" applyFont="1" applyFill="1" applyBorder="1"/>
    <xf numFmtId="0" fontId="7" fillId="4" borderId="34" xfId="0" applyFont="1" applyFill="1" applyBorder="1" applyAlignment="1">
      <alignment horizontal="center" vertical="center" wrapText="1"/>
    </xf>
    <xf numFmtId="0" fontId="7" fillId="4" borderId="38" xfId="0" applyFont="1" applyFill="1" applyBorder="1"/>
    <xf numFmtId="0" fontId="7" fillId="4" borderId="3" xfId="0" applyFont="1" applyFill="1" applyBorder="1" applyAlignment="1">
      <alignment horizontal="center" vertical="center" wrapText="1"/>
    </xf>
    <xf numFmtId="4" fontId="9" fillId="4" borderId="36" xfId="0" applyNumberFormat="1" applyFont="1" applyFill="1" applyBorder="1" applyAlignment="1">
      <alignment horizontal="center" vertical="top" wrapText="1"/>
    </xf>
    <xf numFmtId="49" fontId="9" fillId="4" borderId="37" xfId="0" applyNumberFormat="1" applyFont="1" applyFill="1" applyBorder="1" applyAlignment="1">
      <alignment horizontal="center" vertical="top" wrapText="1"/>
    </xf>
    <xf numFmtId="0" fontId="7" fillId="4" borderId="4" xfId="0" applyFont="1" applyFill="1" applyBorder="1" applyAlignment="1">
      <alignment horizontal="center" wrapText="1"/>
    </xf>
    <xf numFmtId="0" fontId="7" fillId="4" borderId="4" xfId="0" applyFont="1" applyFill="1" applyBorder="1"/>
    <xf numFmtId="49" fontId="7" fillId="4" borderId="4" xfId="0" applyNumberFormat="1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/>
    </xf>
    <xf numFmtId="0" fontId="7" fillId="4" borderId="0" xfId="0" applyFont="1" applyFill="1" applyAlignment="1">
      <alignment horizontal="left" vertical="center" wrapText="1"/>
    </xf>
    <xf numFmtId="0" fontId="7" fillId="4" borderId="9" xfId="0" applyFont="1" applyFill="1" applyBorder="1" applyAlignment="1">
      <alignment horizontal="center" vertical="top" wrapText="1"/>
    </xf>
    <xf numFmtId="0" fontId="7" fillId="4" borderId="0" xfId="0" applyFont="1" applyFill="1" applyAlignment="1">
      <alignment horizontal="center" vertical="center" wrapText="1"/>
    </xf>
    <xf numFmtId="49" fontId="7" fillId="4" borderId="0" xfId="0" applyNumberFormat="1" applyFont="1" applyFill="1" applyAlignment="1">
      <alignment horizontal="center" vertical="center" wrapText="1"/>
    </xf>
    <xf numFmtId="0" fontId="7" fillId="4" borderId="0" xfId="2" applyFont="1" applyFill="1"/>
    <xf numFmtId="0" fontId="9" fillId="4" borderId="0" xfId="2" applyFont="1" applyFill="1" applyAlignment="1">
      <alignment horizontal="center" vertical="center" wrapText="1"/>
    </xf>
    <xf numFmtId="0" fontId="13" fillId="4" borderId="0" xfId="2" applyFont="1" applyFill="1"/>
    <xf numFmtId="0" fontId="9" fillId="4" borderId="0" xfId="2" applyFont="1" applyFill="1"/>
    <xf numFmtId="0" fontId="9" fillId="4" borderId="20" xfId="2" applyFont="1" applyFill="1" applyBorder="1"/>
    <xf numFmtId="0" fontId="7" fillId="4" borderId="21" xfId="2" applyFont="1" applyFill="1" applyBorder="1" applyAlignment="1">
      <alignment horizontal="center"/>
    </xf>
    <xf numFmtId="0" fontId="7" fillId="4" borderId="0" xfId="2" applyFont="1" applyFill="1" applyAlignment="1">
      <alignment horizontal="right" indent="1"/>
    </xf>
    <xf numFmtId="0" fontId="7" fillId="4" borderId="0" xfId="2" applyFont="1" applyFill="1" applyAlignment="1">
      <alignment horizontal="right" wrapText="1" indent="1"/>
    </xf>
    <xf numFmtId="4" fontId="7" fillId="4" borderId="23" xfId="4" applyNumberFormat="1" applyFont="1" applyFill="1" applyBorder="1" applyAlignment="1">
      <alignment horizontal="center" wrapText="1"/>
    </xf>
    <xf numFmtId="0" fontId="7" fillId="4" borderId="0" xfId="2" applyFont="1" applyFill="1" applyAlignment="1">
      <alignment horizontal="center"/>
    </xf>
    <xf numFmtId="0" fontId="9" fillId="4" borderId="0" xfId="2" applyFont="1" applyFill="1" applyAlignment="1">
      <alignment horizontal="right" indent="1"/>
    </xf>
    <xf numFmtId="2" fontId="7" fillId="4" borderId="23" xfId="0" applyNumberFormat="1" applyFont="1" applyFill="1" applyBorder="1" applyAlignment="1">
      <alignment horizontal="center" wrapText="1"/>
    </xf>
    <xf numFmtId="0" fontId="7" fillId="4" borderId="0" xfId="2" applyFont="1" applyFill="1" applyAlignment="1">
      <alignment horizontal="left" wrapText="1"/>
    </xf>
    <xf numFmtId="1" fontId="7" fillId="4" borderId="23" xfId="0" applyNumberFormat="1" applyFont="1" applyFill="1" applyBorder="1" applyAlignment="1">
      <alignment horizontal="center" wrapText="1"/>
    </xf>
    <xf numFmtId="0" fontId="7" fillId="4" borderId="14" xfId="2" applyFont="1" applyFill="1" applyBorder="1" applyAlignment="1">
      <alignment wrapText="1"/>
    </xf>
    <xf numFmtId="1" fontId="7" fillId="4" borderId="24" xfId="0" applyNumberFormat="1" applyFont="1" applyFill="1" applyBorder="1" applyAlignment="1">
      <alignment horizontal="center" wrapText="1"/>
    </xf>
    <xf numFmtId="0" fontId="7" fillId="4" borderId="0" xfId="2" applyFont="1" applyFill="1" applyAlignment="1">
      <alignment horizontal="right"/>
    </xf>
    <xf numFmtId="0" fontId="9" fillId="4" borderId="4" xfId="2" applyFont="1" applyFill="1" applyBorder="1" applyAlignment="1">
      <alignment horizontal="center" vertical="center" wrapText="1"/>
    </xf>
    <xf numFmtId="49" fontId="7" fillId="4" borderId="25" xfId="2" applyNumberFormat="1" applyFont="1" applyFill="1" applyBorder="1" applyAlignment="1">
      <alignment horizontal="center" vertical="center" wrapText="1"/>
    </xf>
    <xf numFmtId="49" fontId="7" fillId="4" borderId="29" xfId="2" applyNumberFormat="1" applyFont="1" applyFill="1" applyBorder="1" applyAlignment="1">
      <alignment horizontal="center" vertical="center" wrapText="1"/>
    </xf>
    <xf numFmtId="49" fontId="7" fillId="4" borderId="27" xfId="2" applyNumberFormat="1" applyFont="1" applyFill="1" applyBorder="1" applyAlignment="1">
      <alignment horizontal="center" vertical="center" wrapText="1"/>
    </xf>
    <xf numFmtId="0" fontId="7" fillId="4" borderId="25" xfId="2" applyFont="1" applyFill="1" applyBorder="1" applyAlignment="1">
      <alignment horizontal="center" vertical="center" wrapText="1"/>
    </xf>
    <xf numFmtId="0" fontId="7" fillId="4" borderId="26" xfId="2" applyFont="1" applyFill="1" applyBorder="1" applyAlignment="1">
      <alignment horizontal="center" vertical="center" wrapText="1"/>
    </xf>
    <xf numFmtId="0" fontId="7" fillId="4" borderId="20" xfId="2" applyFont="1" applyFill="1" applyBorder="1" applyAlignment="1">
      <alignment horizontal="center" vertical="center" wrapText="1"/>
    </xf>
    <xf numFmtId="0" fontId="7" fillId="4" borderId="21" xfId="2" applyFont="1" applyFill="1" applyBorder="1" applyAlignment="1">
      <alignment horizontal="center" vertical="center" wrapText="1"/>
    </xf>
    <xf numFmtId="0" fontId="7" fillId="4" borderId="1" xfId="2" applyFont="1" applyFill="1" applyBorder="1" applyAlignment="1">
      <alignment horizontal="center" vertical="center" wrapText="1"/>
    </xf>
    <xf numFmtId="0" fontId="7" fillId="4" borderId="36" xfId="2" applyFont="1" applyFill="1" applyBorder="1" applyAlignment="1">
      <alignment horizontal="center" vertical="center" wrapText="1"/>
    </xf>
    <xf numFmtId="0" fontId="16" fillId="4" borderId="25" xfId="2" applyFont="1" applyFill="1" applyBorder="1" applyAlignment="1">
      <alignment wrapText="1"/>
    </xf>
    <xf numFmtId="0" fontId="7" fillId="4" borderId="25" xfId="2" applyFont="1" applyFill="1" applyBorder="1" applyAlignment="1">
      <alignment horizontal="center" wrapText="1"/>
    </xf>
    <xf numFmtId="0" fontId="7" fillId="4" borderId="25" xfId="2" applyFont="1" applyFill="1" applyBorder="1" applyAlignment="1">
      <alignment horizontal="center"/>
    </xf>
    <xf numFmtId="0" fontId="7" fillId="4" borderId="43" xfId="2" applyFont="1" applyFill="1" applyBorder="1" applyAlignment="1">
      <alignment horizontal="center"/>
    </xf>
    <xf numFmtId="0" fontId="7" fillId="4" borderId="31" xfId="2" applyFont="1" applyFill="1" applyBorder="1" applyAlignment="1">
      <alignment horizontal="center"/>
    </xf>
    <xf numFmtId="0" fontId="7" fillId="4" borderId="31" xfId="2" applyFont="1" applyFill="1" applyBorder="1"/>
    <xf numFmtId="49" fontId="17" fillId="4" borderId="44" xfId="2" applyNumberFormat="1" applyFont="1" applyFill="1" applyBorder="1" applyAlignment="1">
      <alignment horizontal="center"/>
    </xf>
    <xf numFmtId="0" fontId="7" fillId="4" borderId="45" xfId="2" applyFont="1" applyFill="1" applyBorder="1"/>
    <xf numFmtId="4" fontId="7" fillId="4" borderId="32" xfId="2" applyNumberFormat="1" applyFont="1" applyFill="1" applyBorder="1" applyAlignment="1">
      <alignment horizontal="center"/>
    </xf>
    <xf numFmtId="0" fontId="7" fillId="4" borderId="25" xfId="2" applyFont="1" applyFill="1" applyBorder="1" applyAlignment="1">
      <alignment wrapText="1"/>
    </xf>
    <xf numFmtId="0" fontId="7" fillId="4" borderId="20" xfId="2" applyFont="1" applyFill="1" applyBorder="1" applyAlignment="1">
      <alignment horizontal="center" wrapText="1"/>
    </xf>
    <xf numFmtId="0" fontId="7" fillId="4" borderId="27" xfId="2" applyFont="1" applyFill="1" applyBorder="1" applyAlignment="1">
      <alignment horizontal="center" wrapText="1"/>
    </xf>
    <xf numFmtId="0" fontId="7" fillId="4" borderId="29" xfId="2" applyFont="1" applyFill="1" applyBorder="1" applyAlignment="1">
      <alignment horizontal="center" wrapText="1"/>
    </xf>
    <xf numFmtId="0" fontId="7" fillId="4" borderId="46" xfId="2" applyFont="1" applyFill="1" applyBorder="1" applyAlignment="1">
      <alignment horizontal="center" wrapText="1"/>
    </xf>
    <xf numFmtId="0" fontId="7" fillId="4" borderId="38" xfId="2" applyFont="1" applyFill="1" applyBorder="1" applyAlignment="1">
      <alignment horizontal="center" wrapText="1"/>
    </xf>
    <xf numFmtId="0" fontId="7" fillId="4" borderId="34" xfId="2" applyFont="1" applyFill="1" applyBorder="1" applyAlignment="1">
      <alignment horizontal="center" wrapText="1"/>
    </xf>
    <xf numFmtId="0" fontId="9" fillId="4" borderId="47" xfId="2" applyFont="1" applyFill="1" applyBorder="1" applyAlignment="1">
      <alignment horizontal="center" wrapText="1"/>
    </xf>
    <xf numFmtId="4" fontId="9" fillId="4" borderId="36" xfId="2" applyNumberFormat="1" applyFont="1" applyFill="1" applyBorder="1" applyAlignment="1">
      <alignment horizontal="center" vertical="top" wrapText="1"/>
    </xf>
    <xf numFmtId="0" fontId="7" fillId="4" borderId="48" xfId="2" applyFont="1" applyFill="1" applyBorder="1" applyAlignment="1">
      <alignment horizontal="center"/>
    </xf>
    <xf numFmtId="0" fontId="9" fillId="4" borderId="0" xfId="2" applyFont="1" applyFill="1" applyAlignment="1">
      <alignment horizontal="right" wrapText="1"/>
    </xf>
    <xf numFmtId="0" fontId="9" fillId="4" borderId="0" xfId="2" applyFont="1" applyFill="1" applyAlignment="1">
      <alignment horizontal="center" wrapText="1"/>
    </xf>
    <xf numFmtId="49" fontId="13" fillId="4" borderId="4" xfId="0" applyNumberFormat="1" applyFont="1" applyFill="1" applyBorder="1" applyAlignment="1">
      <alignment horizontal="center" vertical="center" wrapText="1"/>
    </xf>
    <xf numFmtId="49" fontId="13" fillId="4" borderId="0" xfId="0" applyNumberFormat="1" applyFont="1" applyFill="1" applyAlignment="1">
      <alignment horizontal="center" vertical="center" wrapText="1"/>
    </xf>
    <xf numFmtId="0" fontId="13" fillId="4" borderId="4" xfId="0" applyFont="1" applyFill="1" applyBorder="1" applyAlignment="1">
      <alignment vertical="center" wrapText="1"/>
    </xf>
    <xf numFmtId="0" fontId="7" fillId="4" borderId="0" xfId="2" applyFont="1" applyFill="1" applyAlignment="1">
      <alignment wrapText="1"/>
    </xf>
    <xf numFmtId="0" fontId="13" fillId="4" borderId="0" xfId="0" applyFont="1" applyFill="1" applyAlignment="1">
      <alignment horizontal="center" wrapText="1"/>
    </xf>
    <xf numFmtId="0" fontId="7" fillId="4" borderId="3" xfId="2" applyFont="1" applyFill="1" applyBorder="1" applyAlignment="1">
      <alignment horizontal="center"/>
    </xf>
    <xf numFmtId="0" fontId="7" fillId="4" borderId="14" xfId="2" applyFont="1" applyFill="1" applyBorder="1" applyAlignment="1">
      <alignment horizontal="left" wrapText="1"/>
    </xf>
    <xf numFmtId="0" fontId="7" fillId="4" borderId="26" xfId="2" applyFont="1" applyFill="1" applyBorder="1" applyAlignment="1">
      <alignment horizontal="center" wrapText="1"/>
    </xf>
    <xf numFmtId="0" fontId="7" fillId="4" borderId="21" xfId="2" applyFont="1" applyFill="1" applyBorder="1" applyAlignment="1">
      <alignment horizontal="center" wrapText="1"/>
    </xf>
    <xf numFmtId="4" fontId="7" fillId="4" borderId="31" xfId="2" applyNumberFormat="1" applyFont="1" applyFill="1" applyBorder="1" applyAlignment="1">
      <alignment horizontal="right"/>
    </xf>
    <xf numFmtId="4" fontId="7" fillId="4" borderId="31" xfId="2" applyNumberFormat="1" applyFont="1" applyFill="1" applyBorder="1" applyAlignment="1">
      <alignment horizontal="right" wrapText="1"/>
    </xf>
    <xf numFmtId="4" fontId="7" fillId="4" borderId="27" xfId="2" applyNumberFormat="1" applyFont="1" applyFill="1" applyBorder="1" applyAlignment="1">
      <alignment horizontal="right"/>
    </xf>
    <xf numFmtId="4" fontId="7" fillId="4" borderId="46" xfId="2" applyNumberFormat="1" applyFont="1" applyFill="1" applyBorder="1" applyAlignment="1">
      <alignment horizontal="right"/>
    </xf>
    <xf numFmtId="0" fontId="7" fillId="4" borderId="38" xfId="2" applyFont="1" applyFill="1" applyBorder="1" applyAlignment="1">
      <alignment horizontal="center"/>
    </xf>
    <xf numFmtId="4" fontId="7" fillId="4" borderId="25" xfId="2" applyNumberFormat="1" applyFont="1" applyFill="1" applyBorder="1" applyAlignment="1">
      <alignment horizontal="right"/>
    </xf>
    <xf numFmtId="4" fontId="7" fillId="4" borderId="25" xfId="2" applyNumberFormat="1" applyFont="1" applyFill="1" applyBorder="1" applyAlignment="1">
      <alignment horizontal="right" wrapText="1"/>
    </xf>
    <xf numFmtId="4" fontId="7" fillId="4" borderId="34" xfId="2" applyNumberFormat="1" applyFont="1" applyFill="1" applyBorder="1" applyAlignment="1">
      <alignment horizontal="right"/>
    </xf>
    <xf numFmtId="4" fontId="7" fillId="4" borderId="34" xfId="2" applyNumberFormat="1" applyFont="1" applyFill="1" applyBorder="1" applyAlignment="1">
      <alignment horizontal="right" wrapText="1"/>
    </xf>
    <xf numFmtId="0" fontId="9" fillId="4" borderId="10" xfId="2" applyFont="1" applyFill="1" applyBorder="1" applyAlignment="1">
      <alignment horizontal="right" wrapText="1" indent="1"/>
    </xf>
    <xf numFmtId="0" fontId="9" fillId="4" borderId="35" xfId="2" applyFont="1" applyFill="1" applyBorder="1" applyAlignment="1">
      <alignment horizontal="center" wrapText="1"/>
    </xf>
    <xf numFmtId="4" fontId="9" fillId="4" borderId="36" xfId="2" applyNumberFormat="1" applyFont="1" applyFill="1" applyBorder="1" applyAlignment="1">
      <alignment horizontal="right" wrapText="1"/>
    </xf>
    <xf numFmtId="0" fontId="9" fillId="4" borderId="0" xfId="2" applyFont="1" applyFill="1" applyAlignment="1">
      <alignment horizontal="right" wrapText="1" indent="1"/>
    </xf>
    <xf numFmtId="4" fontId="9" fillId="4" borderId="0" xfId="2" applyNumberFormat="1" applyFont="1" applyFill="1" applyAlignment="1">
      <alignment horizontal="right" wrapText="1"/>
    </xf>
    <xf numFmtId="0" fontId="13" fillId="4" borderId="4" xfId="0" applyFont="1" applyFill="1" applyBorder="1" applyAlignment="1">
      <alignment wrapText="1"/>
    </xf>
    <xf numFmtId="49" fontId="7" fillId="4" borderId="22" xfId="4" applyNumberFormat="1" applyFont="1" applyFill="1" applyBorder="1" applyAlignment="1">
      <alignment horizontal="center" vertical="center" wrapText="1"/>
    </xf>
    <xf numFmtId="1" fontId="7" fillId="4" borderId="23" xfId="4" applyNumberFormat="1" applyFont="1" applyFill="1" applyBorder="1" applyAlignment="1">
      <alignment horizontal="center" vertical="center" wrapText="1"/>
    </xf>
    <xf numFmtId="1" fontId="7" fillId="4" borderId="23" xfId="0" applyNumberFormat="1" applyFont="1" applyFill="1" applyBorder="1" applyAlignment="1">
      <alignment horizontal="center"/>
    </xf>
    <xf numFmtId="0" fontId="7" fillId="4" borderId="4" xfId="2" applyFont="1" applyFill="1" applyBorder="1" applyAlignment="1">
      <alignment horizontal="left" wrapText="1"/>
    </xf>
    <xf numFmtId="0" fontId="7" fillId="4" borderId="14" xfId="2" applyFont="1" applyFill="1" applyBorder="1"/>
    <xf numFmtId="1" fontId="7" fillId="4" borderId="24" xfId="0" applyNumberFormat="1" applyFont="1" applyFill="1" applyBorder="1" applyAlignment="1">
      <alignment horizontal="center"/>
    </xf>
    <xf numFmtId="0" fontId="7" fillId="4" borderId="36" xfId="2" applyFont="1" applyFill="1" applyBorder="1" applyAlignment="1">
      <alignment horizontal="center" wrapText="1"/>
    </xf>
    <xf numFmtId="10" fontId="7" fillId="4" borderId="0" xfId="2" applyNumberFormat="1" applyFont="1" applyFill="1"/>
    <xf numFmtId="0" fontId="7" fillId="4" borderId="29" xfId="2" applyFont="1" applyFill="1" applyBorder="1" applyAlignment="1">
      <alignment wrapText="1"/>
    </xf>
    <xf numFmtId="0" fontId="7" fillId="4" borderId="30" xfId="2" applyFont="1" applyFill="1" applyBorder="1" applyAlignment="1">
      <alignment horizontal="center"/>
    </xf>
    <xf numFmtId="4" fontId="7" fillId="4" borderId="45" xfId="2" applyNumberFormat="1" applyFont="1" applyFill="1" applyBorder="1" applyAlignment="1">
      <alignment horizontal="right" wrapText="1"/>
    </xf>
    <xf numFmtId="4" fontId="7" fillId="4" borderId="32" xfId="2" applyNumberFormat="1" applyFont="1" applyFill="1" applyBorder="1" applyAlignment="1">
      <alignment horizontal="right"/>
    </xf>
    <xf numFmtId="0" fontId="7" fillId="4" borderId="33" xfId="2" applyFont="1" applyFill="1" applyBorder="1" applyAlignment="1">
      <alignment horizontal="center"/>
    </xf>
    <xf numFmtId="4" fontId="7" fillId="4" borderId="29" xfId="2" applyNumberFormat="1" applyFont="1" applyFill="1" applyBorder="1" applyAlignment="1">
      <alignment horizontal="right" wrapText="1"/>
    </xf>
    <xf numFmtId="4" fontId="7" fillId="4" borderId="25" xfId="2" applyNumberFormat="1" applyFont="1" applyFill="1" applyBorder="1" applyAlignment="1">
      <alignment horizontal="right" vertical="top" wrapText="1"/>
    </xf>
    <xf numFmtId="4" fontId="7" fillId="4" borderId="38" xfId="2" applyNumberFormat="1" applyFont="1" applyFill="1" applyBorder="1" applyAlignment="1">
      <alignment horizontal="right"/>
    </xf>
    <xf numFmtId="4" fontId="7" fillId="4" borderId="21" xfId="2" applyNumberFormat="1" applyFont="1" applyFill="1" applyBorder="1" applyAlignment="1">
      <alignment horizontal="right" vertical="top" wrapText="1"/>
    </xf>
    <xf numFmtId="4" fontId="7" fillId="4" borderId="28" xfId="2" applyNumberFormat="1" applyFont="1" applyFill="1" applyBorder="1" applyAlignment="1">
      <alignment horizontal="right" vertical="top" wrapText="1"/>
    </xf>
    <xf numFmtId="0" fontId="7" fillId="4" borderId="29" xfId="2" applyFont="1" applyFill="1" applyBorder="1" applyAlignment="1">
      <alignment horizontal="left" wrapText="1" indent="2"/>
    </xf>
    <xf numFmtId="0" fontId="7" fillId="4" borderId="41" xfId="2" applyFont="1" applyFill="1" applyBorder="1" applyAlignment="1">
      <alignment horizontal="left" wrapText="1" indent="4"/>
    </xf>
    <xf numFmtId="0" fontId="7" fillId="4" borderId="33" xfId="2" applyFont="1" applyFill="1" applyBorder="1" applyAlignment="1">
      <alignment horizontal="center" wrapText="1"/>
    </xf>
    <xf numFmtId="4" fontId="7" fillId="4" borderId="38" xfId="2" applyNumberFormat="1" applyFont="1" applyFill="1" applyBorder="1" applyAlignment="1">
      <alignment horizontal="right" wrapText="1"/>
    </xf>
    <xf numFmtId="4" fontId="7" fillId="4" borderId="36" xfId="2" applyNumberFormat="1" applyFont="1" applyFill="1" applyBorder="1" applyAlignment="1">
      <alignment horizontal="right" vertical="top" wrapText="1"/>
    </xf>
    <xf numFmtId="4" fontId="7" fillId="4" borderId="36" xfId="2" applyNumberFormat="1" applyFont="1" applyFill="1" applyBorder="1" applyAlignment="1">
      <alignment horizontal="right" wrapText="1"/>
    </xf>
    <xf numFmtId="4" fontId="18" fillId="4" borderId="36" xfId="2" applyNumberFormat="1" applyFont="1" applyFill="1" applyBorder="1" applyAlignment="1">
      <alignment horizontal="right"/>
    </xf>
    <xf numFmtId="4" fontId="7" fillId="4" borderId="48" xfId="2" applyNumberFormat="1" applyFont="1" applyFill="1" applyBorder="1" applyAlignment="1">
      <alignment horizontal="right" wrapText="1"/>
    </xf>
    <xf numFmtId="4" fontId="7" fillId="4" borderId="36" xfId="2" applyNumberFormat="1" applyFont="1" applyFill="1" applyBorder="1" applyAlignment="1">
      <alignment horizontal="center"/>
    </xf>
    <xf numFmtId="4" fontId="7" fillId="4" borderId="37" xfId="2" applyNumberFormat="1" applyFont="1" applyFill="1" applyBorder="1" applyAlignment="1">
      <alignment horizontal="center"/>
    </xf>
    <xf numFmtId="0" fontId="9" fillId="4" borderId="0" xfId="2" applyFont="1" applyFill="1" applyAlignment="1">
      <alignment horizontal="center"/>
    </xf>
    <xf numFmtId="0" fontId="7" fillId="4" borderId="4" xfId="2" applyFont="1" applyFill="1" applyBorder="1"/>
    <xf numFmtId="0" fontId="7" fillId="4" borderId="29" xfId="2" applyFont="1" applyFill="1" applyBorder="1" applyAlignment="1">
      <alignment horizontal="center" vertical="center" wrapText="1"/>
    </xf>
    <xf numFmtId="0" fontId="7" fillId="4" borderId="25" xfId="2" applyFont="1" applyFill="1" applyBorder="1" applyAlignment="1">
      <alignment horizontal="center" vertical="center"/>
    </xf>
    <xf numFmtId="0" fontId="7" fillId="4" borderId="28" xfId="2" applyFont="1" applyFill="1" applyBorder="1" applyAlignment="1">
      <alignment horizontal="center" vertical="center"/>
    </xf>
    <xf numFmtId="0" fontId="7" fillId="4" borderId="28" xfId="2" applyFont="1" applyFill="1" applyBorder="1" applyAlignment="1">
      <alignment horizontal="center" vertical="top" wrapText="1"/>
    </xf>
    <xf numFmtId="0" fontId="7" fillId="4" borderId="21" xfId="2" applyFont="1" applyFill="1" applyBorder="1" applyAlignment="1">
      <alignment horizontal="center" vertical="center"/>
    </xf>
    <xf numFmtId="0" fontId="7" fillId="4" borderId="9" xfId="2" applyFont="1" applyFill="1" applyBorder="1" applyAlignment="1">
      <alignment horizontal="center" vertical="center"/>
    </xf>
    <xf numFmtId="0" fontId="7" fillId="4" borderId="29" xfId="2" applyFont="1" applyFill="1" applyBorder="1" applyAlignment="1">
      <alignment horizontal="left" wrapText="1"/>
    </xf>
    <xf numFmtId="49" fontId="7" fillId="4" borderId="30" xfId="2" applyNumberFormat="1" applyFont="1" applyFill="1" applyBorder="1" applyAlignment="1">
      <alignment horizontal="center"/>
    </xf>
    <xf numFmtId="4" fontId="7" fillId="4" borderId="45" xfId="2" applyNumberFormat="1" applyFont="1" applyFill="1" applyBorder="1" applyAlignment="1">
      <alignment vertical="top" wrapText="1"/>
    </xf>
    <xf numFmtId="4" fontId="7" fillId="4" borderId="49" xfId="2" applyNumberFormat="1" applyFont="1" applyFill="1" applyBorder="1" applyAlignment="1">
      <alignment vertical="top" wrapText="1"/>
    </xf>
    <xf numFmtId="49" fontId="7" fillId="4" borderId="33" xfId="2" applyNumberFormat="1" applyFont="1" applyFill="1" applyBorder="1" applyAlignment="1">
      <alignment horizontal="center"/>
    </xf>
    <xf numFmtId="4" fontId="7" fillId="4" borderId="25" xfId="2" applyNumberFormat="1" applyFont="1" applyFill="1" applyBorder="1"/>
    <xf numFmtId="4" fontId="7" fillId="4" borderId="25" xfId="2" applyNumberFormat="1" applyFont="1" applyFill="1" applyBorder="1" applyAlignment="1">
      <alignment vertical="top" wrapText="1"/>
    </xf>
    <xf numFmtId="4" fontId="7" fillId="4" borderId="34" xfId="2" applyNumberFormat="1" applyFont="1" applyFill="1" applyBorder="1"/>
    <xf numFmtId="0" fontId="7" fillId="4" borderId="29" xfId="2" applyFont="1" applyFill="1" applyBorder="1" applyAlignment="1">
      <alignment horizontal="left" wrapText="1" indent="3"/>
    </xf>
    <xf numFmtId="4" fontId="7" fillId="4" borderId="25" xfId="2" applyNumberFormat="1" applyFont="1" applyFill="1" applyBorder="1" applyAlignment="1">
      <alignment horizontal="center" vertical="center"/>
    </xf>
    <xf numFmtId="4" fontId="7" fillId="4" borderId="34" xfId="2" applyNumberFormat="1" applyFont="1" applyFill="1" applyBorder="1" applyAlignment="1">
      <alignment vertical="top" wrapText="1"/>
    </xf>
    <xf numFmtId="49" fontId="9" fillId="4" borderId="35" xfId="2" applyNumberFormat="1" applyFont="1" applyFill="1" applyBorder="1" applyAlignment="1">
      <alignment horizontal="center"/>
    </xf>
    <xf numFmtId="4" fontId="9" fillId="4" borderId="36" xfId="2" applyNumberFormat="1" applyFont="1" applyFill="1" applyBorder="1" applyAlignment="1">
      <alignment horizontal="right" vertical="top" wrapText="1"/>
    </xf>
    <xf numFmtId="4" fontId="9" fillId="4" borderId="37" xfId="2" applyNumberFormat="1" applyFont="1" applyFill="1" applyBorder="1" applyAlignment="1">
      <alignment horizontal="right" vertical="top" wrapText="1"/>
    </xf>
    <xf numFmtId="0" fontId="7" fillId="4" borderId="0" xfId="3" applyFont="1" applyFill="1"/>
    <xf numFmtId="0" fontId="7" fillId="4" borderId="20" xfId="3" applyFont="1" applyFill="1" applyBorder="1" applyAlignment="1">
      <alignment horizontal="center" vertical="center"/>
    </xf>
    <xf numFmtId="0" fontId="7" fillId="4" borderId="21" xfId="3" applyFont="1" applyFill="1" applyBorder="1" applyAlignment="1">
      <alignment horizontal="center" vertical="center"/>
    </xf>
    <xf numFmtId="0" fontId="7" fillId="4" borderId="0" xfId="3" applyFont="1" applyFill="1" applyAlignment="1">
      <alignment horizontal="right" indent="1"/>
    </xf>
    <xf numFmtId="0" fontId="7" fillId="4" borderId="4" xfId="3" applyFont="1" applyFill="1" applyBorder="1"/>
    <xf numFmtId="0" fontId="7" fillId="4" borderId="0" xfId="3" applyFont="1" applyFill="1" applyAlignment="1">
      <alignment wrapText="1"/>
    </xf>
    <xf numFmtId="0" fontId="7" fillId="4" borderId="0" xfId="3" applyFont="1" applyFill="1" applyAlignment="1">
      <alignment horizontal="left"/>
    </xf>
    <xf numFmtId="0" fontId="7" fillId="4" borderId="14" xfId="3" applyFont="1" applyFill="1" applyBorder="1" applyAlignment="1">
      <alignment horizontal="left"/>
    </xf>
    <xf numFmtId="0" fontId="7" fillId="4" borderId="14" xfId="3" applyFont="1" applyFill="1" applyBorder="1"/>
    <xf numFmtId="0" fontId="7" fillId="4" borderId="25" xfId="3" applyFont="1" applyFill="1" applyBorder="1" applyAlignment="1">
      <alignment horizontal="center" vertical="center" wrapText="1"/>
    </xf>
    <xf numFmtId="0" fontId="7" fillId="4" borderId="21" xfId="3" applyFont="1" applyFill="1" applyBorder="1" applyAlignment="1">
      <alignment horizontal="center" vertical="center" wrapText="1"/>
    </xf>
    <xf numFmtId="0" fontId="7" fillId="4" borderId="28" xfId="3" applyFont="1" applyFill="1" applyBorder="1" applyAlignment="1">
      <alignment horizontal="center" vertical="center" wrapText="1"/>
    </xf>
    <xf numFmtId="0" fontId="7" fillId="4" borderId="27" xfId="3" applyFont="1" applyFill="1" applyBorder="1" applyAlignment="1">
      <alignment horizontal="center" vertical="center" wrapText="1"/>
    </xf>
    <xf numFmtId="0" fontId="7" fillId="4" borderId="25" xfId="3" applyFont="1" applyFill="1" applyBorder="1" applyAlignment="1">
      <alignment horizontal="left" wrapText="1"/>
    </xf>
    <xf numFmtId="0" fontId="7" fillId="4" borderId="43" xfId="3" applyFont="1" applyFill="1" applyBorder="1" applyAlignment="1">
      <alignment horizontal="center" wrapText="1"/>
    </xf>
    <xf numFmtId="4" fontId="7" fillId="4" borderId="31" xfId="3" applyNumberFormat="1" applyFont="1" applyFill="1" applyBorder="1" applyAlignment="1">
      <alignment horizontal="right" wrapText="1"/>
    </xf>
    <xf numFmtId="4" fontId="7" fillId="4" borderId="32" xfId="3" applyNumberFormat="1" applyFont="1" applyFill="1" applyBorder="1" applyAlignment="1">
      <alignment horizontal="right" wrapText="1"/>
    </xf>
    <xf numFmtId="0" fontId="7" fillId="4" borderId="25" xfId="3" applyFont="1" applyFill="1" applyBorder="1" applyAlignment="1">
      <alignment horizontal="left" wrapText="1" indent="3"/>
    </xf>
    <xf numFmtId="0" fontId="7" fillId="4" borderId="38" xfId="3" applyFont="1" applyFill="1" applyBorder="1" applyAlignment="1">
      <alignment horizontal="center" wrapText="1"/>
    </xf>
    <xf numFmtId="4" fontId="7" fillId="4" borderId="25" xfId="3" applyNumberFormat="1" applyFont="1" applyFill="1" applyBorder="1" applyAlignment="1">
      <alignment horizontal="right" wrapText="1"/>
    </xf>
    <xf numFmtId="4" fontId="7" fillId="4" borderId="34" xfId="3" applyNumberFormat="1" applyFont="1" applyFill="1" applyBorder="1" applyAlignment="1">
      <alignment horizontal="right" wrapText="1"/>
    </xf>
    <xf numFmtId="0" fontId="7" fillId="4" borderId="25" xfId="3" applyFont="1" applyFill="1" applyBorder="1" applyAlignment="1">
      <alignment horizontal="left" vertical="top" wrapText="1" indent="3"/>
    </xf>
    <xf numFmtId="0" fontId="7" fillId="4" borderId="39" xfId="3" applyFont="1" applyFill="1" applyBorder="1" applyAlignment="1">
      <alignment horizontal="center" wrapText="1"/>
    </xf>
    <xf numFmtId="4" fontId="7" fillId="4" borderId="21" xfId="3" applyNumberFormat="1" applyFont="1" applyFill="1" applyBorder="1" applyAlignment="1">
      <alignment horizontal="right" wrapText="1"/>
    </xf>
    <xf numFmtId="4" fontId="7" fillId="4" borderId="50" xfId="3" applyNumberFormat="1" applyFont="1" applyFill="1" applyBorder="1" applyAlignment="1">
      <alignment horizontal="right" wrapText="1"/>
    </xf>
    <xf numFmtId="0" fontId="7" fillId="4" borderId="25" xfId="3" applyFont="1" applyFill="1" applyBorder="1" applyAlignment="1">
      <alignment horizontal="left" vertical="center" wrapText="1" indent="2"/>
    </xf>
    <xf numFmtId="0" fontId="7" fillId="4" borderId="38" xfId="3" applyFont="1" applyFill="1" applyBorder="1" applyAlignment="1">
      <alignment horizontal="left" wrapText="1"/>
    </xf>
    <xf numFmtId="0" fontId="9" fillId="4" borderId="10" xfId="3" applyFont="1" applyFill="1" applyBorder="1" applyAlignment="1">
      <alignment horizontal="right"/>
    </xf>
    <xf numFmtId="0" fontId="9" fillId="4" borderId="35" xfId="3" applyFont="1" applyFill="1" applyBorder="1" applyAlignment="1">
      <alignment horizontal="center" vertical="center"/>
    </xf>
    <xf numFmtId="4" fontId="9" fillId="4" borderId="36" xfId="3" applyNumberFormat="1" applyFont="1" applyFill="1" applyBorder="1" applyAlignment="1">
      <alignment horizontal="right" wrapText="1"/>
    </xf>
    <xf numFmtId="0" fontId="13" fillId="4" borderId="0" xfId="3" applyFont="1" applyFill="1"/>
    <xf numFmtId="0" fontId="14" fillId="4" borderId="4" xfId="3" applyFont="1" applyFill="1" applyBorder="1" applyAlignment="1">
      <alignment horizontal="center" vertical="center"/>
    </xf>
    <xf numFmtId="0" fontId="13" fillId="4" borderId="28" xfId="3" applyFont="1" applyFill="1" applyBorder="1" applyAlignment="1">
      <alignment horizontal="center" vertical="center" wrapText="1"/>
    </xf>
    <xf numFmtId="0" fontId="13" fillId="4" borderId="39" xfId="3" applyFont="1" applyFill="1" applyBorder="1" applyAlignment="1">
      <alignment horizontal="center" vertical="center" wrapText="1"/>
    </xf>
    <xf numFmtId="0" fontId="13" fillId="4" borderId="51" xfId="3" applyFont="1" applyFill="1" applyBorder="1" applyAlignment="1">
      <alignment horizontal="center" vertical="center" wrapText="1"/>
    </xf>
    <xf numFmtId="0" fontId="13" fillId="4" borderId="50" xfId="3" applyFont="1" applyFill="1" applyBorder="1" applyAlignment="1">
      <alignment horizontal="center" vertical="center" wrapText="1"/>
    </xf>
    <xf numFmtId="0" fontId="13" fillId="4" borderId="25" xfId="3" applyFont="1" applyFill="1" applyBorder="1" applyAlignment="1">
      <alignment horizontal="left" wrapText="1"/>
    </xf>
    <xf numFmtId="0" fontId="13" fillId="4" borderId="6" xfId="3" applyFont="1" applyFill="1" applyBorder="1" applyAlignment="1">
      <alignment horizontal="center" wrapText="1"/>
    </xf>
    <xf numFmtId="4" fontId="13" fillId="4" borderId="30" xfId="3" applyNumberFormat="1" applyFont="1" applyFill="1" applyBorder="1" applyAlignment="1">
      <alignment horizontal="right" vertical="center" wrapText="1"/>
    </xf>
    <xf numFmtId="4" fontId="13" fillId="4" borderId="31" xfId="3" applyNumberFormat="1" applyFont="1" applyFill="1" applyBorder="1" applyAlignment="1">
      <alignment horizontal="right" vertical="center" wrapText="1"/>
    </xf>
    <xf numFmtId="4" fontId="13" fillId="4" borderId="32" xfId="3" applyNumberFormat="1" applyFont="1" applyFill="1" applyBorder="1" applyAlignment="1">
      <alignment horizontal="right" vertical="center" wrapText="1"/>
    </xf>
    <xf numFmtId="4" fontId="13" fillId="4" borderId="43" xfId="3" applyNumberFormat="1" applyFont="1" applyFill="1" applyBorder="1" applyAlignment="1">
      <alignment horizontal="right" vertical="center" wrapText="1"/>
    </xf>
    <xf numFmtId="4" fontId="13" fillId="4" borderId="27" xfId="3" applyNumberFormat="1" applyFont="1" applyFill="1" applyBorder="1" applyAlignment="1">
      <alignment horizontal="right"/>
    </xf>
    <xf numFmtId="4" fontId="13" fillId="4" borderId="46" xfId="3" applyNumberFormat="1" applyFont="1" applyFill="1" applyBorder="1" applyAlignment="1">
      <alignment horizontal="right"/>
    </xf>
    <xf numFmtId="0" fontId="13" fillId="4" borderId="25" xfId="3" applyFont="1" applyFill="1" applyBorder="1" applyAlignment="1">
      <alignment horizontal="left" wrapText="1" indent="3"/>
    </xf>
    <xf numFmtId="0" fontId="13" fillId="4" borderId="14" xfId="3" applyFont="1" applyFill="1" applyBorder="1" applyAlignment="1">
      <alignment horizontal="center" wrapText="1"/>
    </xf>
    <xf numFmtId="4" fontId="13" fillId="4" borderId="33" xfId="3" applyNumberFormat="1" applyFont="1" applyFill="1" applyBorder="1" applyAlignment="1">
      <alignment horizontal="right" vertical="center" wrapText="1"/>
    </xf>
    <xf numFmtId="4" fontId="13" fillId="4" borderId="25" xfId="3" applyNumberFormat="1" applyFont="1" applyFill="1" applyBorder="1" applyAlignment="1">
      <alignment horizontal="right" vertical="center" wrapText="1"/>
    </xf>
    <xf numFmtId="4" fontId="13" fillId="4" borderId="34" xfId="3" applyNumberFormat="1" applyFont="1" applyFill="1" applyBorder="1" applyAlignment="1">
      <alignment horizontal="right" vertical="center" wrapText="1"/>
    </xf>
    <xf numFmtId="4" fontId="13" fillId="4" borderId="38" xfId="3" applyNumberFormat="1" applyFont="1" applyFill="1" applyBorder="1" applyAlignment="1">
      <alignment horizontal="right" vertical="center" wrapText="1"/>
    </xf>
    <xf numFmtId="4" fontId="13" fillId="4" borderId="25" xfId="3" applyNumberFormat="1" applyFont="1" applyFill="1" applyBorder="1" applyAlignment="1">
      <alignment horizontal="right"/>
    </xf>
    <xf numFmtId="4" fontId="13" fillId="4" borderId="34" xfId="3" applyNumberFormat="1" applyFont="1" applyFill="1" applyBorder="1" applyAlignment="1">
      <alignment horizontal="right"/>
    </xf>
    <xf numFmtId="49" fontId="13" fillId="4" borderId="25" xfId="3" applyNumberFormat="1" applyFont="1" applyFill="1" applyBorder="1" applyAlignment="1">
      <alignment horizontal="left" wrapText="1" indent="3"/>
    </xf>
    <xf numFmtId="0" fontId="13" fillId="4" borderId="9" xfId="3" applyFont="1" applyFill="1" applyBorder="1" applyAlignment="1">
      <alignment horizontal="center" wrapText="1"/>
    </xf>
    <xf numFmtId="4" fontId="13" fillId="4" borderId="51" xfId="3" applyNumberFormat="1" applyFont="1" applyFill="1" applyBorder="1" applyAlignment="1">
      <alignment horizontal="right" vertical="center" wrapText="1"/>
    </xf>
    <xf numFmtId="4" fontId="13" fillId="4" borderId="21" xfId="3" applyNumberFormat="1" applyFont="1" applyFill="1" applyBorder="1" applyAlignment="1">
      <alignment horizontal="right" vertical="center" wrapText="1"/>
    </xf>
    <xf numFmtId="4" fontId="13" fillId="4" borderId="50" xfId="3" applyNumberFormat="1" applyFont="1" applyFill="1" applyBorder="1" applyAlignment="1">
      <alignment horizontal="right" vertical="center" wrapText="1"/>
    </xf>
    <xf numFmtId="4" fontId="13" fillId="4" borderId="39" xfId="3" applyNumberFormat="1" applyFont="1" applyFill="1" applyBorder="1" applyAlignment="1">
      <alignment horizontal="right" vertical="center" wrapText="1"/>
    </xf>
    <xf numFmtId="4" fontId="13" fillId="4" borderId="21" xfId="3" applyNumberFormat="1" applyFont="1" applyFill="1" applyBorder="1" applyAlignment="1">
      <alignment horizontal="right"/>
    </xf>
    <xf numFmtId="4" fontId="13" fillId="4" borderId="50" xfId="3" applyNumberFormat="1" applyFont="1" applyFill="1" applyBorder="1" applyAlignment="1">
      <alignment horizontal="right"/>
    </xf>
    <xf numFmtId="0" fontId="14" fillId="4" borderId="10" xfId="3" applyFont="1" applyFill="1" applyBorder="1" applyAlignment="1">
      <alignment horizontal="right"/>
    </xf>
    <xf numFmtId="0" fontId="14" fillId="4" borderId="18" xfId="3" applyFont="1" applyFill="1" applyBorder="1" applyAlignment="1">
      <alignment horizontal="center" vertical="center"/>
    </xf>
    <xf numFmtId="4" fontId="14" fillId="4" borderId="36" xfId="3" applyNumberFormat="1" applyFont="1" applyFill="1" applyBorder="1" applyAlignment="1">
      <alignment horizontal="right" vertical="center" wrapText="1"/>
    </xf>
    <xf numFmtId="4" fontId="14" fillId="4" borderId="37" xfId="3" applyNumberFormat="1" applyFont="1" applyFill="1" applyBorder="1" applyAlignment="1">
      <alignment horizontal="right" vertical="center" wrapText="1"/>
    </xf>
    <xf numFmtId="0" fontId="13" fillId="4" borderId="4" xfId="3" applyFont="1" applyFill="1" applyBorder="1"/>
    <xf numFmtId="0" fontId="13" fillId="4" borderId="6" xfId="3" applyFont="1" applyFill="1" applyBorder="1"/>
    <xf numFmtId="0" fontId="13" fillId="4" borderId="29" xfId="3" applyFont="1" applyFill="1" applyBorder="1" applyAlignment="1">
      <alignment horizontal="left" wrapText="1"/>
    </xf>
    <xf numFmtId="0" fontId="13" fillId="4" borderId="30" xfId="3" applyFont="1" applyFill="1" applyBorder="1" applyAlignment="1">
      <alignment horizontal="center" wrapText="1"/>
    </xf>
    <xf numFmtId="4" fontId="13" fillId="4" borderId="31" xfId="3" applyNumberFormat="1" applyFont="1" applyFill="1" applyBorder="1"/>
    <xf numFmtId="4" fontId="13" fillId="4" borderId="32" xfId="3" applyNumberFormat="1" applyFont="1" applyFill="1" applyBorder="1"/>
    <xf numFmtId="0" fontId="13" fillId="4" borderId="29" xfId="3" applyFont="1" applyFill="1" applyBorder="1" applyAlignment="1">
      <alignment horizontal="left" vertical="top" wrapText="1" indent="2"/>
    </xf>
    <xf numFmtId="0" fontId="13" fillId="4" borderId="33" xfId="3" applyFont="1" applyFill="1" applyBorder="1" applyAlignment="1">
      <alignment horizontal="center" wrapText="1"/>
    </xf>
    <xf numFmtId="4" fontId="13" fillId="4" borderId="25" xfId="3" applyNumberFormat="1" applyFont="1" applyFill="1" applyBorder="1"/>
    <xf numFmtId="4" fontId="13" fillId="4" borderId="34" xfId="3" applyNumberFormat="1" applyFont="1" applyFill="1" applyBorder="1"/>
    <xf numFmtId="49" fontId="13" fillId="4" borderId="29" xfId="3" applyNumberFormat="1" applyFont="1" applyFill="1" applyBorder="1" applyAlignment="1">
      <alignment horizontal="left" wrapText="1" indent="3"/>
    </xf>
    <xf numFmtId="0" fontId="13" fillId="4" borderId="51" xfId="3" applyFont="1" applyFill="1" applyBorder="1" applyAlignment="1">
      <alignment horizontal="center" wrapText="1"/>
    </xf>
    <xf numFmtId="0" fontId="13" fillId="4" borderId="0" xfId="3" applyFont="1" applyFill="1" applyAlignment="1">
      <alignment horizontal="left" vertical="top" indent="2"/>
    </xf>
    <xf numFmtId="0" fontId="14" fillId="4" borderId="35" xfId="3" applyFont="1" applyFill="1" applyBorder="1" applyAlignment="1">
      <alignment horizontal="center" vertical="center"/>
    </xf>
    <xf numFmtId="4" fontId="14" fillId="4" borderId="36" xfId="3" applyNumberFormat="1" applyFont="1" applyFill="1" applyBorder="1" applyAlignment="1">
      <alignment vertical="center" wrapText="1"/>
    </xf>
    <xf numFmtId="4" fontId="14" fillId="4" borderId="37" xfId="3" applyNumberFormat="1" applyFont="1" applyFill="1" applyBorder="1" applyAlignment="1">
      <alignment vertical="center" wrapText="1"/>
    </xf>
    <xf numFmtId="0" fontId="14" fillId="4" borderId="4" xfId="3" applyFont="1" applyFill="1" applyBorder="1" applyAlignment="1">
      <alignment horizontal="right"/>
    </xf>
    <xf numFmtId="4" fontId="13" fillId="4" borderId="31" xfId="3" applyNumberFormat="1" applyFont="1" applyFill="1" applyBorder="1" applyAlignment="1">
      <alignment horizontal="right"/>
    </xf>
    <xf numFmtId="4" fontId="13" fillId="4" borderId="32" xfId="3" applyNumberFormat="1" applyFont="1" applyFill="1" applyBorder="1" applyAlignment="1">
      <alignment horizontal="right"/>
    </xf>
    <xf numFmtId="0" fontId="14" fillId="4" borderId="35" xfId="3" applyFont="1" applyFill="1" applyBorder="1" applyAlignment="1">
      <alignment horizontal="center"/>
    </xf>
    <xf numFmtId="0" fontId="13" fillId="4" borderId="36" xfId="2" applyFont="1" applyFill="1" applyBorder="1" applyAlignment="1">
      <alignment horizontal="center" vertical="center"/>
    </xf>
    <xf numFmtId="0" fontId="13" fillId="4" borderId="0" xfId="2" applyFont="1" applyFill="1" applyAlignment="1">
      <alignment horizontal="right" indent="1"/>
    </xf>
    <xf numFmtId="0" fontId="13" fillId="4" borderId="17" xfId="2" applyFont="1" applyFill="1" applyBorder="1" applyAlignment="1">
      <alignment horizontal="right" wrapText="1" indent="1"/>
    </xf>
    <xf numFmtId="2" fontId="7" fillId="4" borderId="23" xfId="4" applyNumberFormat="1" applyFont="1" applyFill="1" applyBorder="1" applyAlignment="1">
      <alignment horizontal="center" vertical="center" wrapText="1"/>
    </xf>
    <xf numFmtId="2" fontId="7" fillId="4" borderId="23" xfId="0" applyNumberFormat="1" applyFont="1" applyFill="1" applyBorder="1" applyAlignment="1">
      <alignment horizontal="center"/>
    </xf>
    <xf numFmtId="0" fontId="13" fillId="4" borderId="0" xfId="2" applyFont="1" applyFill="1" applyAlignment="1">
      <alignment wrapText="1"/>
    </xf>
    <xf numFmtId="0" fontId="13" fillId="4" borderId="14" xfId="2" applyFont="1" applyFill="1" applyBorder="1"/>
    <xf numFmtId="0" fontId="13" fillId="4" borderId="25" xfId="2" applyFont="1" applyFill="1" applyBorder="1" applyAlignment="1">
      <alignment horizontal="center" vertical="center" wrapText="1"/>
    </xf>
    <xf numFmtId="0" fontId="13" fillId="4" borderId="25" xfId="2" applyFont="1" applyFill="1" applyBorder="1" applyAlignment="1">
      <alignment horizontal="center" vertical="center"/>
    </xf>
    <xf numFmtId="0" fontId="13" fillId="4" borderId="29" xfId="2" applyFont="1" applyFill="1" applyBorder="1" applyAlignment="1">
      <alignment horizontal="center" vertical="center"/>
    </xf>
    <xf numFmtId="0" fontId="7" fillId="4" borderId="28" xfId="2" applyFont="1" applyFill="1" applyBorder="1" applyAlignment="1">
      <alignment horizontal="center"/>
    </xf>
    <xf numFmtId="0" fontId="13" fillId="4" borderId="21" xfId="2" applyFont="1" applyFill="1" applyBorder="1" applyAlignment="1">
      <alignment horizontal="center" vertical="center" wrapText="1"/>
    </xf>
    <xf numFmtId="0" fontId="13" fillId="4" borderId="21" xfId="2" applyFont="1" applyFill="1" applyBorder="1" applyAlignment="1">
      <alignment horizontal="center" vertical="center"/>
    </xf>
    <xf numFmtId="0" fontId="13" fillId="4" borderId="28" xfId="2" applyFont="1" applyFill="1" applyBorder="1" applyAlignment="1">
      <alignment horizontal="center" vertical="center"/>
    </xf>
    <xf numFmtId="4" fontId="7" fillId="4" borderId="30" xfId="2" applyNumberFormat="1" applyFont="1" applyFill="1" applyBorder="1" applyAlignment="1">
      <alignment horizontal="center" vertical="center"/>
    </xf>
    <xf numFmtId="4" fontId="7" fillId="4" borderId="31" xfId="2" applyNumberFormat="1" applyFont="1" applyFill="1" applyBorder="1" applyAlignment="1">
      <alignment horizontal="center" vertical="center"/>
    </xf>
    <xf numFmtId="4" fontId="7" fillId="4" borderId="32" xfId="2" applyNumberFormat="1" applyFont="1" applyFill="1" applyBorder="1" applyAlignment="1">
      <alignment horizontal="center" vertical="center"/>
    </xf>
    <xf numFmtId="4" fontId="7" fillId="4" borderId="25" xfId="2" applyNumberFormat="1" applyFont="1" applyFill="1" applyBorder="1" applyAlignment="1">
      <alignment horizontal="center"/>
    </xf>
    <xf numFmtId="4" fontId="7" fillId="4" borderId="25" xfId="6" applyNumberFormat="1" applyFont="1" applyFill="1" applyBorder="1" applyAlignment="1">
      <alignment horizontal="center" vertical="center" wrapText="1"/>
    </xf>
    <xf numFmtId="4" fontId="7" fillId="4" borderId="34" xfId="6" applyNumberFormat="1" applyFont="1" applyFill="1" applyBorder="1"/>
    <xf numFmtId="4" fontId="7" fillId="4" borderId="46" xfId="2" applyNumberFormat="1" applyFont="1" applyFill="1" applyBorder="1" applyAlignment="1">
      <alignment horizontal="center" vertical="center"/>
    </xf>
    <xf numFmtId="4" fontId="7" fillId="4" borderId="25" xfId="6" applyNumberFormat="1" applyFont="1" applyFill="1" applyBorder="1" applyAlignment="1">
      <alignment horizontal="center" vertical="center"/>
    </xf>
    <xf numFmtId="4" fontId="7" fillId="4" borderId="25" xfId="6" applyNumberFormat="1" applyFont="1" applyFill="1" applyBorder="1" applyAlignment="1">
      <alignment vertical="center"/>
    </xf>
    <xf numFmtId="0" fontId="9" fillId="4" borderId="9" xfId="2" applyFont="1" applyFill="1" applyBorder="1" applyAlignment="1">
      <alignment horizontal="right"/>
    </xf>
    <xf numFmtId="4" fontId="7" fillId="4" borderId="47" xfId="2" applyNumberFormat="1" applyFont="1" applyFill="1" applyBorder="1" applyAlignment="1">
      <alignment horizontal="center" vertical="center"/>
    </xf>
    <xf numFmtId="4" fontId="7" fillId="4" borderId="48" xfId="2" applyNumberFormat="1" applyFont="1" applyFill="1" applyBorder="1" applyAlignment="1">
      <alignment horizontal="center" vertical="center"/>
    </xf>
    <xf numFmtId="4" fontId="7" fillId="4" borderId="55" xfId="2" applyNumberFormat="1" applyFont="1" applyFill="1" applyBorder="1" applyAlignment="1">
      <alignment horizontal="center" vertical="center"/>
    </xf>
    <xf numFmtId="0" fontId="9" fillId="4" borderId="0" xfId="2" applyFont="1" applyFill="1" applyAlignment="1">
      <alignment horizontal="right"/>
    </xf>
    <xf numFmtId="0" fontId="7" fillId="4" borderId="0" xfId="2" applyFont="1" applyFill="1" applyAlignment="1">
      <alignment horizontal="center" vertical="center"/>
    </xf>
    <xf numFmtId="0" fontId="13" fillId="4" borderId="4" xfId="3" applyFont="1" applyFill="1" applyBorder="1" applyAlignment="1">
      <alignment horizontal="center" wrapText="1"/>
    </xf>
    <xf numFmtId="0" fontId="13" fillId="4" borderId="0" xfId="3" applyFont="1" applyFill="1" applyAlignment="1">
      <alignment wrapText="1"/>
    </xf>
    <xf numFmtId="49" fontId="13" fillId="4" borderId="0" xfId="0" applyNumberFormat="1" applyFont="1" applyFill="1" applyAlignment="1">
      <alignment vertical="top" wrapText="1"/>
    </xf>
    <xf numFmtId="0" fontId="13" fillId="4" borderId="4" xfId="0" applyFont="1" applyFill="1" applyBorder="1" applyAlignment="1">
      <alignment horizontal="left" vertical="center" wrapText="1"/>
    </xf>
    <xf numFmtId="0" fontId="14" fillId="4" borderId="0" xfId="0" applyFont="1" applyFill="1" applyAlignment="1">
      <alignment horizontal="center" wrapText="1"/>
    </xf>
    <xf numFmtId="0" fontId="14" fillId="4" borderId="0" xfId="0" applyFont="1" applyFill="1" applyAlignment="1">
      <alignment horizontal="center"/>
    </xf>
    <xf numFmtId="0" fontId="13" fillId="4" borderId="21" xfId="0" applyFont="1" applyFill="1" applyBorder="1" applyAlignment="1">
      <alignment horizontal="center" vertical="center"/>
    </xf>
    <xf numFmtId="0" fontId="13" fillId="4" borderId="0" xfId="0" applyFont="1" applyFill="1" applyAlignment="1">
      <alignment horizontal="right" indent="1"/>
    </xf>
    <xf numFmtId="0" fontId="13" fillId="4" borderId="0" xfId="0" applyFont="1" applyFill="1" applyAlignment="1">
      <alignment horizontal="left"/>
    </xf>
    <xf numFmtId="0" fontId="13" fillId="4" borderId="0" xfId="0" applyFont="1" applyFill="1" applyAlignment="1">
      <alignment horizontal="right"/>
    </xf>
    <xf numFmtId="0" fontId="13" fillId="4" borderId="25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29" xfId="0" applyFont="1" applyFill="1" applyBorder="1" applyAlignment="1">
      <alignment horizontal="center" vertical="center" wrapText="1"/>
    </xf>
    <xf numFmtId="0" fontId="13" fillId="4" borderId="14" xfId="0" applyFont="1" applyFill="1" applyBorder="1" applyAlignment="1">
      <alignment horizontal="center" vertical="center" wrapText="1"/>
    </xf>
    <xf numFmtId="0" fontId="13" fillId="4" borderId="39" xfId="0" applyFont="1" applyFill="1" applyBorder="1" applyAlignment="1">
      <alignment horizontal="center" vertical="center" wrapText="1"/>
    </xf>
    <xf numFmtId="49" fontId="13" fillId="4" borderId="21" xfId="0" applyNumberFormat="1" applyFont="1" applyFill="1" applyBorder="1" applyAlignment="1">
      <alignment horizontal="center" vertical="center" wrapText="1"/>
    </xf>
    <xf numFmtId="0" fontId="13" fillId="4" borderId="28" xfId="0" applyFont="1" applyFill="1" applyBorder="1" applyAlignment="1">
      <alignment horizontal="center" vertical="center" wrapText="1"/>
    </xf>
    <xf numFmtId="0" fontId="13" fillId="4" borderId="36" xfId="0" applyFont="1" applyFill="1" applyBorder="1" applyAlignment="1">
      <alignment horizontal="center" vertical="center" wrapText="1"/>
    </xf>
    <xf numFmtId="0" fontId="13" fillId="4" borderId="29" xfId="0" applyFont="1" applyFill="1" applyBorder="1" applyAlignment="1">
      <alignment horizontal="center" wrapText="1"/>
    </xf>
    <xf numFmtId="4" fontId="13" fillId="4" borderId="30" xfId="0" applyNumberFormat="1" applyFont="1" applyFill="1" applyBorder="1" applyAlignment="1">
      <alignment horizontal="center" wrapText="1"/>
    </xf>
    <xf numFmtId="4" fontId="13" fillId="4" borderId="32" xfId="0" applyNumberFormat="1" applyFont="1" applyFill="1" applyBorder="1" applyAlignment="1">
      <alignment horizontal="center" wrapText="1"/>
    </xf>
    <xf numFmtId="4" fontId="13" fillId="4" borderId="43" xfId="0" applyNumberFormat="1" applyFont="1" applyFill="1" applyBorder="1" applyAlignment="1">
      <alignment horizontal="center" wrapText="1"/>
    </xf>
    <xf numFmtId="4" fontId="13" fillId="4" borderId="44" xfId="0" applyNumberFormat="1" applyFont="1" applyFill="1" applyBorder="1" applyAlignment="1">
      <alignment horizontal="center" wrapText="1"/>
    </xf>
    <xf numFmtId="4" fontId="7" fillId="4" borderId="30" xfId="0" applyNumberFormat="1" applyFont="1" applyFill="1" applyBorder="1" applyAlignment="1">
      <alignment horizontal="center" wrapText="1"/>
    </xf>
    <xf numFmtId="0" fontId="13" fillId="4" borderId="43" xfId="0" applyFont="1" applyFill="1" applyBorder="1" applyAlignment="1">
      <alignment horizontal="center" wrapText="1"/>
    </xf>
    <xf numFmtId="4" fontId="13" fillId="4" borderId="31" xfId="0" applyNumberFormat="1" applyFont="1" applyFill="1" applyBorder="1" applyAlignment="1">
      <alignment horizontal="center" vertical="top" wrapText="1"/>
    </xf>
    <xf numFmtId="4" fontId="13" fillId="4" borderId="31" xfId="0" applyNumberFormat="1" applyFont="1" applyFill="1" applyBorder="1" applyAlignment="1">
      <alignment horizontal="center" vertical="center" wrapText="1"/>
    </xf>
    <xf numFmtId="4" fontId="13" fillId="4" borderId="31" xfId="0" applyNumberFormat="1" applyFont="1" applyFill="1" applyBorder="1" applyAlignment="1">
      <alignment horizontal="center" wrapText="1"/>
    </xf>
    <xf numFmtId="0" fontId="13" fillId="4" borderId="29" xfId="0" applyFont="1" applyFill="1" applyBorder="1" applyAlignment="1">
      <alignment vertical="center" wrapText="1"/>
    </xf>
    <xf numFmtId="4" fontId="13" fillId="4" borderId="33" xfId="0" applyNumberFormat="1" applyFont="1" applyFill="1" applyBorder="1" applyAlignment="1">
      <alignment vertical="center" wrapText="1"/>
    </xf>
    <xf numFmtId="4" fontId="13" fillId="4" borderId="34" xfId="0" applyNumberFormat="1" applyFont="1" applyFill="1" applyBorder="1" applyAlignment="1">
      <alignment vertical="center" wrapText="1"/>
    </xf>
    <xf numFmtId="4" fontId="13" fillId="4" borderId="14" xfId="0" applyNumberFormat="1" applyFont="1" applyFill="1" applyBorder="1" applyAlignment="1">
      <alignment horizontal="center" wrapText="1"/>
    </xf>
    <xf numFmtId="4" fontId="13" fillId="4" borderId="29" xfId="0" applyNumberFormat="1" applyFont="1" applyFill="1" applyBorder="1" applyAlignment="1">
      <alignment horizontal="center" wrapText="1"/>
    </xf>
    <xf numFmtId="4" fontId="7" fillId="4" borderId="33" xfId="0" applyNumberFormat="1" applyFont="1" applyFill="1" applyBorder="1" applyAlignment="1">
      <alignment horizontal="center" wrapText="1"/>
    </xf>
    <xf numFmtId="0" fontId="13" fillId="4" borderId="38" xfId="0" applyFont="1" applyFill="1" applyBorder="1" applyAlignment="1">
      <alignment horizontal="center" wrapText="1"/>
    </xf>
    <xf numFmtId="4" fontId="13" fillId="4" borderId="38" xfId="0" applyNumberFormat="1" applyFont="1" applyFill="1" applyBorder="1" applyAlignment="1">
      <alignment horizontal="center" vertical="top" wrapText="1"/>
    </xf>
    <xf numFmtId="4" fontId="13" fillId="4" borderId="25" xfId="0" applyNumberFormat="1" applyFont="1" applyFill="1" applyBorder="1" applyAlignment="1">
      <alignment horizontal="center" wrapText="1"/>
    </xf>
    <xf numFmtId="4" fontId="13" fillId="4" borderId="34" xfId="0" applyNumberFormat="1" applyFont="1" applyFill="1" applyBorder="1" applyAlignment="1">
      <alignment horizontal="center" wrapText="1"/>
    </xf>
    <xf numFmtId="0" fontId="13" fillId="4" borderId="29" xfId="0" applyFont="1" applyFill="1" applyBorder="1" applyAlignment="1">
      <alignment horizontal="left" wrapText="1"/>
    </xf>
    <xf numFmtId="0" fontId="7" fillId="4" borderId="34" xfId="0" applyFont="1" applyFill="1" applyBorder="1" applyAlignment="1">
      <alignment horizontal="center" wrapText="1"/>
    </xf>
    <xf numFmtId="4" fontId="13" fillId="4" borderId="33" xfId="0" applyNumberFormat="1" applyFont="1" applyFill="1" applyBorder="1" applyAlignment="1">
      <alignment horizontal="center" wrapText="1"/>
    </xf>
    <xf numFmtId="0" fontId="13" fillId="4" borderId="14" xfId="0" applyFont="1" applyFill="1" applyBorder="1" applyAlignment="1">
      <alignment horizontal="center" wrapText="1"/>
    </xf>
    <xf numFmtId="4" fontId="13" fillId="4" borderId="38" xfId="0" applyNumberFormat="1" applyFont="1" applyFill="1" applyBorder="1" applyAlignment="1">
      <alignment horizontal="center" wrapText="1"/>
    </xf>
    <xf numFmtId="0" fontId="13" fillId="4" borderId="25" xfId="0" applyFont="1" applyFill="1" applyBorder="1" applyAlignment="1">
      <alignment horizontal="center" wrapText="1"/>
    </xf>
    <xf numFmtId="0" fontId="7" fillId="4" borderId="29" xfId="0" applyFont="1" applyFill="1" applyBorder="1" applyAlignment="1">
      <alignment horizontal="left" vertical="center" wrapText="1"/>
    </xf>
    <xf numFmtId="4" fontId="7" fillId="4" borderId="33" xfId="0" applyNumberFormat="1" applyFont="1" applyFill="1" applyBorder="1" applyAlignment="1">
      <alignment vertical="center" wrapText="1"/>
    </xf>
    <xf numFmtId="4" fontId="7" fillId="4" borderId="33" xfId="0" applyNumberFormat="1" applyFont="1" applyFill="1" applyBorder="1" applyAlignment="1">
      <alignment horizontal="center" vertical="center" wrapText="1"/>
    </xf>
    <xf numFmtId="3" fontId="13" fillId="4" borderId="14" xfId="0" applyNumberFormat="1" applyFont="1" applyFill="1" applyBorder="1" applyAlignment="1">
      <alignment horizontal="center" wrapText="1"/>
    </xf>
    <xf numFmtId="1" fontId="7" fillId="4" borderId="33" xfId="0" applyNumberFormat="1" applyFont="1" applyFill="1" applyBorder="1" applyAlignment="1">
      <alignment horizontal="center" wrapText="1"/>
    </xf>
    <xf numFmtId="0" fontId="13" fillId="4" borderId="25" xfId="0" applyFont="1" applyFill="1" applyBorder="1" applyAlignment="1">
      <alignment horizontal="left" wrapText="1"/>
    </xf>
    <xf numFmtId="0" fontId="13" fillId="4" borderId="39" xfId="0" applyFont="1" applyFill="1" applyBorder="1" applyAlignment="1">
      <alignment horizontal="center" wrapText="1"/>
    </xf>
    <xf numFmtId="4" fontId="13" fillId="4" borderId="21" xfId="0" applyNumberFormat="1" applyFont="1" applyFill="1" applyBorder="1" applyAlignment="1">
      <alignment horizontal="center" wrapText="1"/>
    </xf>
    <xf numFmtId="4" fontId="13" fillId="4" borderId="50" xfId="0" applyNumberFormat="1" applyFont="1" applyFill="1" applyBorder="1" applyAlignment="1">
      <alignment horizontal="center" wrapText="1"/>
    </xf>
    <xf numFmtId="0" fontId="13" fillId="4" borderId="28" xfId="0" applyFont="1" applyFill="1" applyBorder="1" applyAlignment="1">
      <alignment vertical="center" wrapText="1"/>
    </xf>
    <xf numFmtId="4" fontId="13" fillId="4" borderId="51" xfId="0" applyNumberFormat="1" applyFont="1" applyFill="1" applyBorder="1" applyAlignment="1">
      <alignment vertical="center" wrapText="1"/>
    </xf>
    <xf numFmtId="4" fontId="13" fillId="4" borderId="50" xfId="0" applyNumberFormat="1" applyFont="1" applyFill="1" applyBorder="1" applyAlignment="1">
      <alignment vertical="center" wrapText="1"/>
    </xf>
    <xf numFmtId="4" fontId="13" fillId="4" borderId="9" xfId="0" applyNumberFormat="1" applyFont="1" applyFill="1" applyBorder="1" applyAlignment="1">
      <alignment horizontal="center" wrapText="1"/>
    </xf>
    <xf numFmtId="4" fontId="13" fillId="4" borderId="28" xfId="0" applyNumberFormat="1" applyFont="1" applyFill="1" applyBorder="1" applyAlignment="1">
      <alignment horizontal="center" wrapText="1"/>
    </xf>
    <xf numFmtId="4" fontId="7" fillId="4" borderId="51" xfId="0" applyNumberFormat="1" applyFont="1" applyFill="1" applyBorder="1" applyAlignment="1">
      <alignment horizontal="center" wrapText="1"/>
    </xf>
    <xf numFmtId="4" fontId="13" fillId="4" borderId="25" xfId="0" applyNumberFormat="1" applyFont="1" applyFill="1" applyBorder="1" applyAlignment="1">
      <alignment horizontal="center" vertical="top" wrapText="1"/>
    </xf>
    <xf numFmtId="0" fontId="13" fillId="4" borderId="35" xfId="0" applyFont="1" applyFill="1" applyBorder="1" applyAlignment="1">
      <alignment vertical="center" wrapText="1"/>
    </xf>
    <xf numFmtId="0" fontId="13" fillId="4" borderId="37" xfId="0" applyFont="1" applyFill="1" applyBorder="1" applyAlignment="1">
      <alignment vertical="center" wrapText="1"/>
    </xf>
    <xf numFmtId="0" fontId="13" fillId="4" borderId="33" xfId="0" applyFont="1" applyFill="1" applyBorder="1" applyAlignment="1">
      <alignment vertical="center" wrapText="1"/>
    </xf>
    <xf numFmtId="0" fontId="13" fillId="4" borderId="9" xfId="0" applyFont="1" applyFill="1" applyBorder="1" applyAlignment="1">
      <alignment horizontal="center" wrapText="1"/>
    </xf>
    <xf numFmtId="0" fontId="13" fillId="4" borderId="28" xfId="0" applyFont="1" applyFill="1" applyBorder="1" applyAlignment="1">
      <alignment horizontal="center" wrapText="1"/>
    </xf>
    <xf numFmtId="0" fontId="14" fillId="4" borderId="0" xfId="0" applyFont="1" applyFill="1" applyAlignment="1">
      <alignment horizontal="right" wrapText="1"/>
    </xf>
    <xf numFmtId="0" fontId="14" fillId="4" borderId="35" xfId="0" applyFont="1" applyFill="1" applyBorder="1" applyAlignment="1">
      <alignment horizontal="center" wrapText="1"/>
    </xf>
    <xf numFmtId="49" fontId="7" fillId="4" borderId="36" xfId="0" applyNumberFormat="1" applyFont="1" applyFill="1" applyBorder="1" applyAlignment="1">
      <alignment horizontal="center" vertical="top" wrapText="1"/>
    </xf>
    <xf numFmtId="49" fontId="7" fillId="4" borderId="36" xfId="0" applyNumberFormat="1" applyFont="1" applyFill="1" applyBorder="1" applyAlignment="1">
      <alignment horizontal="center" wrapText="1"/>
    </xf>
    <xf numFmtId="49" fontId="7" fillId="4" borderId="37" xfId="0" applyNumberFormat="1" applyFont="1" applyFill="1" applyBorder="1" applyAlignment="1">
      <alignment horizontal="center" wrapText="1"/>
    </xf>
    <xf numFmtId="0" fontId="17" fillId="4" borderId="0" xfId="0" applyFont="1" applyFill="1" applyAlignment="1">
      <alignment horizontal="left" vertical="center"/>
    </xf>
    <xf numFmtId="0" fontId="13" fillId="4" borderId="25" xfId="0" applyFont="1" applyFill="1" applyBorder="1" applyAlignment="1">
      <alignment vertical="center" wrapText="1"/>
    </xf>
    <xf numFmtId="0" fontId="13" fillId="4" borderId="30" xfId="0" applyFont="1" applyFill="1" applyBorder="1" applyAlignment="1">
      <alignment horizontal="center" wrapText="1"/>
    </xf>
    <xf numFmtId="4" fontId="7" fillId="4" borderId="32" xfId="0" applyNumberFormat="1" applyFont="1" applyFill="1" applyBorder="1" applyAlignment="1">
      <alignment wrapText="1"/>
    </xf>
    <xf numFmtId="0" fontId="14" fillId="4" borderId="0" xfId="0" applyFont="1" applyFill="1" applyAlignment="1">
      <alignment vertical="center" wrapText="1"/>
    </xf>
    <xf numFmtId="0" fontId="13" fillId="4" borderId="33" xfId="0" applyFont="1" applyFill="1" applyBorder="1" applyAlignment="1">
      <alignment horizontal="center" wrapText="1"/>
    </xf>
    <xf numFmtId="4" fontId="9" fillId="4" borderId="25" xfId="0" applyNumberFormat="1" applyFont="1" applyFill="1" applyBorder="1" applyAlignment="1">
      <alignment wrapText="1"/>
    </xf>
    <xf numFmtId="4" fontId="9" fillId="4" borderId="34" xfId="0" applyNumberFormat="1" applyFont="1" applyFill="1" applyBorder="1" applyAlignment="1">
      <alignment wrapText="1"/>
    </xf>
    <xf numFmtId="4" fontId="7" fillId="4" borderId="34" xfId="0" applyNumberFormat="1" applyFont="1" applyFill="1" applyBorder="1" applyAlignment="1">
      <alignment wrapText="1"/>
    </xf>
    <xf numFmtId="4" fontId="7" fillId="4" borderId="25" xfId="0" applyNumberFormat="1" applyFont="1" applyFill="1" applyBorder="1"/>
    <xf numFmtId="0" fontId="13" fillId="4" borderId="51" xfId="0" applyFont="1" applyFill="1" applyBorder="1" applyAlignment="1">
      <alignment horizontal="center" wrapText="1"/>
    </xf>
    <xf numFmtId="4" fontId="7" fillId="4" borderId="21" xfId="0" applyNumberFormat="1" applyFont="1" applyFill="1" applyBorder="1" applyAlignment="1">
      <alignment wrapText="1"/>
    </xf>
    <xf numFmtId="4" fontId="7" fillId="4" borderId="50" xfId="0" applyNumberFormat="1" applyFont="1" applyFill="1" applyBorder="1" applyAlignment="1">
      <alignment wrapText="1"/>
    </xf>
    <xf numFmtId="0" fontId="13" fillId="4" borderId="33" xfId="0" applyFont="1" applyFill="1" applyBorder="1" applyAlignment="1">
      <alignment horizontal="center" vertical="center" wrapText="1"/>
    </xf>
    <xf numFmtId="4" fontId="7" fillId="4" borderId="37" xfId="0" applyNumberFormat="1" applyFont="1" applyFill="1" applyBorder="1" applyAlignment="1">
      <alignment horizontal="right" wrapText="1"/>
    </xf>
    <xf numFmtId="0" fontId="7" fillId="4" borderId="0" xfId="0" applyFont="1" applyFill="1" applyAlignment="1">
      <alignment horizontal="left" vertical="center"/>
    </xf>
    <xf numFmtId="49" fontId="17" fillId="4" borderId="0" xfId="4" applyNumberFormat="1" applyFont="1" applyFill="1" applyAlignment="1">
      <alignment horizontal="center" vertical="center" wrapText="1"/>
    </xf>
    <xf numFmtId="0" fontId="13" fillId="4" borderId="4" xfId="0" applyFont="1" applyFill="1" applyBorder="1" applyAlignment="1">
      <alignment horizontal="left"/>
    </xf>
    <xf numFmtId="0" fontId="13" fillId="4" borderId="14" xfId="0" applyFont="1" applyFill="1" applyBorder="1" applyAlignment="1">
      <alignment horizontal="right" indent="1"/>
    </xf>
    <xf numFmtId="49" fontId="13" fillId="4" borderId="29" xfId="0" applyNumberFormat="1" applyFont="1" applyFill="1" applyBorder="1" applyAlignment="1">
      <alignment horizontal="center" wrapText="1"/>
    </xf>
    <xf numFmtId="49" fontId="13" fillId="4" borderId="30" xfId="0" applyNumberFormat="1" applyFont="1" applyFill="1" applyBorder="1" applyAlignment="1">
      <alignment horizontal="center" wrapText="1"/>
    </xf>
    <xf numFmtId="2" fontId="13" fillId="4" borderId="43" xfId="0" applyNumberFormat="1" applyFont="1" applyFill="1" applyBorder="1" applyAlignment="1">
      <alignment horizontal="center" wrapText="1"/>
    </xf>
    <xf numFmtId="2" fontId="7" fillId="4" borderId="31" xfId="0" applyNumberFormat="1" applyFont="1" applyFill="1" applyBorder="1" applyAlignment="1">
      <alignment horizontal="center" wrapText="1"/>
    </xf>
    <xf numFmtId="4" fontId="14" fillId="4" borderId="44" xfId="0" applyNumberFormat="1" applyFont="1" applyFill="1" applyBorder="1"/>
    <xf numFmtId="4" fontId="13" fillId="4" borderId="49" xfId="0" applyNumberFormat="1" applyFont="1" applyFill="1" applyBorder="1"/>
    <xf numFmtId="49" fontId="13" fillId="4" borderId="33" xfId="0" applyNumberFormat="1" applyFont="1" applyFill="1" applyBorder="1" applyAlignment="1">
      <alignment horizontal="center" wrapText="1"/>
    </xf>
    <xf numFmtId="4" fontId="13" fillId="4" borderId="39" xfId="0" applyNumberFormat="1" applyFont="1" applyFill="1" applyBorder="1" applyAlignment="1">
      <alignment horizontal="center" wrapText="1"/>
    </xf>
    <xf numFmtId="4" fontId="14" fillId="4" borderId="29" xfId="0" applyNumberFormat="1" applyFont="1" applyFill="1" applyBorder="1"/>
    <xf numFmtId="4" fontId="13" fillId="4" borderId="50" xfId="0" applyNumberFormat="1" applyFont="1" applyFill="1" applyBorder="1"/>
    <xf numFmtId="0" fontId="14" fillId="4" borderId="0" xfId="0" applyFont="1" applyFill="1" applyAlignment="1">
      <alignment horizontal="right" vertical="center" wrapText="1"/>
    </xf>
    <xf numFmtId="0" fontId="14" fillId="4" borderId="35" xfId="0" applyFont="1" applyFill="1" applyBorder="1" applyAlignment="1">
      <alignment vertical="center" wrapText="1"/>
    </xf>
    <xf numFmtId="4" fontId="13" fillId="4" borderId="36" xfId="0" applyNumberFormat="1" applyFont="1" applyFill="1" applyBorder="1" applyAlignment="1">
      <alignment horizontal="center" wrapText="1"/>
    </xf>
    <xf numFmtId="4" fontId="13" fillId="4" borderId="37" xfId="0" applyNumberFormat="1" applyFont="1" applyFill="1" applyBorder="1" applyAlignment="1">
      <alignment horizontal="center" wrapText="1"/>
    </xf>
    <xf numFmtId="0" fontId="7" fillId="4" borderId="4" xfId="2" applyFont="1" applyFill="1" applyBorder="1" applyAlignment="1">
      <alignment wrapText="1"/>
    </xf>
    <xf numFmtId="0" fontId="7" fillId="4" borderId="14" xfId="0" applyFont="1" applyFill="1" applyBorder="1" applyAlignment="1">
      <alignment wrapText="1"/>
    </xf>
    <xf numFmtId="0" fontId="7" fillId="4" borderId="5" xfId="0" applyFont="1" applyFill="1" applyBorder="1" applyAlignment="1">
      <alignment horizontal="center" wrapText="1"/>
    </xf>
    <xf numFmtId="4" fontId="7" fillId="4" borderId="31" xfId="0" applyNumberFormat="1" applyFont="1" applyFill="1" applyBorder="1" applyAlignment="1">
      <alignment vertical="center" wrapText="1"/>
    </xf>
    <xf numFmtId="4" fontId="7" fillId="4" borderId="58" xfId="0" applyNumberFormat="1" applyFont="1" applyFill="1" applyBorder="1" applyAlignment="1">
      <alignment vertical="center" wrapText="1"/>
    </xf>
    <xf numFmtId="49" fontId="7" fillId="4" borderId="58" xfId="0" applyNumberFormat="1" applyFont="1" applyFill="1" applyBorder="1" applyAlignment="1">
      <alignment vertical="center" wrapText="1"/>
    </xf>
    <xf numFmtId="0" fontId="7" fillId="4" borderId="13" xfId="0" applyFont="1" applyFill="1" applyBorder="1" applyAlignment="1">
      <alignment horizontal="center" wrapText="1"/>
    </xf>
    <xf numFmtId="4" fontId="7" fillId="4" borderId="25" xfId="0" applyNumberFormat="1" applyFont="1" applyFill="1" applyBorder="1" applyAlignment="1">
      <alignment vertical="center" wrapText="1"/>
    </xf>
    <xf numFmtId="49" fontId="7" fillId="4" borderId="25" xfId="0" applyNumberFormat="1" applyFont="1" applyFill="1" applyBorder="1" applyAlignment="1">
      <alignment vertical="center" wrapText="1"/>
    </xf>
    <xf numFmtId="0" fontId="7" fillId="4" borderId="50" xfId="0" applyFont="1" applyFill="1" applyBorder="1" applyAlignment="1">
      <alignment vertical="center" wrapText="1"/>
    </xf>
    <xf numFmtId="49" fontId="7" fillId="4" borderId="29" xfId="0" applyNumberFormat="1" applyFont="1" applyFill="1" applyBorder="1" applyAlignment="1">
      <alignment horizontal="center" wrapText="1"/>
    </xf>
    <xf numFmtId="4" fontId="7" fillId="4" borderId="25" xfId="0" applyNumberFormat="1" applyFont="1" applyFill="1" applyBorder="1" applyAlignment="1">
      <alignment horizontal="left" wrapText="1"/>
    </xf>
    <xf numFmtId="1" fontId="7" fillId="4" borderId="25" xfId="0" applyNumberFormat="1" applyFont="1" applyFill="1" applyBorder="1" applyAlignment="1">
      <alignment horizontal="center" wrapText="1"/>
    </xf>
    <xf numFmtId="14" fontId="7" fillId="4" borderId="25" xfId="0" applyNumberFormat="1" applyFont="1" applyFill="1" applyBorder="1" applyAlignment="1">
      <alignment wrapText="1"/>
    </xf>
    <xf numFmtId="0" fontId="7" fillId="4" borderId="25" xfId="0" applyFont="1" applyFill="1" applyBorder="1" applyAlignment="1">
      <alignment wrapText="1"/>
    </xf>
    <xf numFmtId="0" fontId="7" fillId="4" borderId="34" xfId="0" applyFont="1" applyFill="1" applyBorder="1" applyAlignment="1">
      <alignment wrapText="1"/>
    </xf>
    <xf numFmtId="4" fontId="7" fillId="4" borderId="25" xfId="0" applyNumberFormat="1" applyFont="1" applyFill="1" applyBorder="1" applyAlignment="1">
      <alignment horizontal="center" vertical="center" wrapText="1"/>
    </xf>
    <xf numFmtId="0" fontId="7" fillId="4" borderId="33" xfId="0" applyFont="1" applyFill="1" applyBorder="1" applyAlignment="1">
      <alignment horizontal="center" vertical="top" wrapText="1"/>
    </xf>
    <xf numFmtId="49" fontId="7" fillId="4" borderId="36" xfId="0" applyNumberFormat="1" applyFont="1" applyFill="1" applyBorder="1" applyAlignment="1">
      <alignment vertical="center" wrapText="1"/>
    </xf>
    <xf numFmtId="0" fontId="7" fillId="4" borderId="37" xfId="2" applyFont="1" applyFill="1" applyBorder="1" applyAlignment="1">
      <alignment horizontal="center"/>
    </xf>
    <xf numFmtId="4" fontId="7" fillId="4" borderId="32" xfId="0" applyNumberFormat="1" applyFont="1" applyFill="1" applyBorder="1" applyAlignment="1">
      <alignment horizontal="center" vertical="center" wrapText="1"/>
    </xf>
    <xf numFmtId="4" fontId="7" fillId="4" borderId="34" xfId="0" applyNumberFormat="1" applyFont="1" applyFill="1" applyBorder="1" applyAlignment="1">
      <alignment vertical="center" wrapText="1"/>
    </xf>
    <xf numFmtId="4" fontId="7" fillId="4" borderId="34" xfId="0" applyNumberFormat="1" applyFont="1" applyFill="1" applyBorder="1" applyAlignment="1">
      <alignment horizontal="center" vertical="center" wrapText="1"/>
    </xf>
    <xf numFmtId="4" fontId="7" fillId="4" borderId="36" xfId="0" applyNumberFormat="1" applyFont="1" applyFill="1" applyBorder="1" applyAlignment="1">
      <alignment horizontal="center" vertical="center" wrapText="1"/>
    </xf>
    <xf numFmtId="4" fontId="7" fillId="4" borderId="36" xfId="0" applyNumberFormat="1" applyFont="1" applyFill="1" applyBorder="1" applyAlignment="1">
      <alignment vertical="center" wrapText="1"/>
    </xf>
    <xf numFmtId="4" fontId="7" fillId="4" borderId="37" xfId="0" applyNumberFormat="1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right" wrapText="1"/>
    </xf>
    <xf numFmtId="0" fontId="14" fillId="4" borderId="0" xfId="0" applyFont="1" applyFill="1" applyAlignment="1">
      <alignment horizontal="center" vertical="center"/>
    </xf>
    <xf numFmtId="4" fontId="7" fillId="4" borderId="58" xfId="2" applyNumberFormat="1" applyFont="1" applyFill="1" applyBorder="1" applyAlignment="1">
      <alignment horizontal="center"/>
    </xf>
    <xf numFmtId="4" fontId="7" fillId="4" borderId="58" xfId="0" applyNumberFormat="1" applyFont="1" applyFill="1" applyBorder="1" applyAlignment="1">
      <alignment horizontal="center" vertical="center" wrapText="1"/>
    </xf>
    <xf numFmtId="4" fontId="7" fillId="4" borderId="59" xfId="2" applyNumberFormat="1" applyFont="1" applyFill="1" applyBorder="1" applyAlignment="1">
      <alignment horizontal="center"/>
    </xf>
    <xf numFmtId="4" fontId="7" fillId="4" borderId="27" xfId="0" applyNumberFormat="1" applyFont="1" applyFill="1" applyBorder="1" applyAlignment="1">
      <alignment vertical="center" wrapText="1"/>
    </xf>
    <xf numFmtId="4" fontId="7" fillId="4" borderId="41" xfId="0" applyNumberFormat="1" applyFont="1" applyFill="1" applyBorder="1" applyAlignment="1">
      <alignment vertical="center" wrapText="1"/>
    </xf>
    <xf numFmtId="4" fontId="7" fillId="4" borderId="46" xfId="0" applyNumberFormat="1" applyFont="1" applyFill="1" applyBorder="1" applyAlignment="1">
      <alignment vertical="center" wrapText="1"/>
    </xf>
    <xf numFmtId="49" fontId="7" fillId="4" borderId="34" xfId="0" applyNumberFormat="1" applyFont="1" applyFill="1" applyBorder="1" applyAlignment="1">
      <alignment horizontal="center" wrapText="1"/>
    </xf>
    <xf numFmtId="4" fontId="7" fillId="4" borderId="27" xfId="0" applyNumberFormat="1" applyFont="1" applyFill="1" applyBorder="1" applyAlignment="1">
      <alignment horizontal="left" wrapText="1"/>
    </xf>
    <xf numFmtId="4" fontId="7" fillId="4" borderId="25" xfId="0" applyNumberFormat="1" applyFont="1" applyFill="1" applyBorder="1" applyAlignment="1">
      <alignment horizontal="center" wrapText="1"/>
    </xf>
    <xf numFmtId="14" fontId="7" fillId="4" borderId="25" xfId="0" applyNumberFormat="1" applyFont="1" applyFill="1" applyBorder="1" applyAlignment="1">
      <alignment horizontal="center" wrapText="1"/>
    </xf>
    <xf numFmtId="4" fontId="7" fillId="4" borderId="29" xfId="0" applyNumberFormat="1" applyFont="1" applyFill="1" applyBorder="1" applyAlignment="1">
      <alignment horizontal="center" wrapText="1"/>
    </xf>
    <xf numFmtId="0" fontId="13" fillId="4" borderId="34" xfId="0" applyFont="1" applyFill="1" applyBorder="1" applyAlignment="1">
      <alignment horizontal="center" wrapText="1"/>
    </xf>
    <xf numFmtId="4" fontId="7" fillId="4" borderId="34" xfId="2" applyNumberFormat="1" applyFont="1" applyFill="1" applyBorder="1" applyAlignment="1">
      <alignment horizontal="center"/>
    </xf>
    <xf numFmtId="4" fontId="7" fillId="4" borderId="34" xfId="0" applyNumberFormat="1" applyFont="1" applyFill="1" applyBorder="1"/>
    <xf numFmtId="4" fontId="7" fillId="4" borderId="48" xfId="2" applyNumberFormat="1" applyFont="1" applyFill="1" applyBorder="1" applyAlignment="1">
      <alignment horizontal="center"/>
    </xf>
    <xf numFmtId="0" fontId="9" fillId="4" borderId="0" xfId="2" applyFont="1" applyFill="1" applyAlignment="1">
      <alignment vertical="center" wrapText="1"/>
    </xf>
    <xf numFmtId="0" fontId="20" fillId="4" borderId="14" xfId="2" applyFont="1" applyFill="1" applyBorder="1"/>
    <xf numFmtId="4" fontId="7" fillId="4" borderId="43" xfId="2" applyNumberFormat="1" applyFont="1" applyFill="1" applyBorder="1" applyAlignment="1">
      <alignment horizontal="right" wrapText="1"/>
    </xf>
    <xf numFmtId="0" fontId="7" fillId="4" borderId="29" xfId="2" applyFont="1" applyFill="1" applyBorder="1" applyAlignment="1">
      <alignment horizontal="left" wrapText="1" indent="1"/>
    </xf>
    <xf numFmtId="4" fontId="7" fillId="4" borderId="29" xfId="2" applyNumberFormat="1" applyFont="1" applyFill="1" applyBorder="1" applyAlignment="1">
      <alignment horizontal="right"/>
    </xf>
    <xf numFmtId="4" fontId="7" fillId="4" borderId="15" xfId="2" applyNumberFormat="1" applyFont="1" applyFill="1" applyBorder="1" applyAlignment="1">
      <alignment horizontal="right"/>
    </xf>
    <xf numFmtId="0" fontId="7" fillId="4" borderId="29" xfId="2" applyFont="1" applyFill="1" applyBorder="1" applyAlignment="1">
      <alignment vertical="center" wrapText="1"/>
    </xf>
    <xf numFmtId="4" fontId="7" fillId="4" borderId="15" xfId="2" applyNumberFormat="1" applyFont="1" applyFill="1" applyBorder="1" applyAlignment="1">
      <alignment horizontal="right" wrapText="1"/>
    </xf>
    <xf numFmtId="0" fontId="7" fillId="4" borderId="51" xfId="2" applyFont="1" applyFill="1" applyBorder="1" applyAlignment="1">
      <alignment horizontal="center"/>
    </xf>
    <xf numFmtId="4" fontId="7" fillId="4" borderId="21" xfId="2" applyNumberFormat="1" applyFont="1" applyFill="1" applyBorder="1" applyAlignment="1">
      <alignment horizontal="right"/>
    </xf>
    <xf numFmtId="0" fontId="9" fillId="4" borderId="35" xfId="2" applyFont="1" applyFill="1" applyBorder="1" applyAlignment="1">
      <alignment horizontal="center"/>
    </xf>
    <xf numFmtId="4" fontId="7" fillId="4" borderId="3" xfId="2" applyNumberFormat="1" applyFont="1" applyFill="1" applyBorder="1" applyAlignment="1">
      <alignment horizontal="right" wrapText="1"/>
    </xf>
    <xf numFmtId="4" fontId="7" fillId="4" borderId="19" xfId="2" applyNumberFormat="1" applyFont="1" applyFill="1" applyBorder="1" applyAlignment="1">
      <alignment horizontal="right" wrapText="1"/>
    </xf>
    <xf numFmtId="0" fontId="9" fillId="4" borderId="4" xfId="2" applyFont="1" applyFill="1" applyBorder="1" applyAlignment="1">
      <alignment horizontal="center"/>
    </xf>
    <xf numFmtId="0" fontId="7" fillId="4" borderId="36" xfId="2" applyFont="1" applyFill="1" applyBorder="1" applyAlignment="1">
      <alignment horizontal="center"/>
    </xf>
    <xf numFmtId="4" fontId="7" fillId="4" borderId="43" xfId="2" applyNumberFormat="1" applyFont="1" applyFill="1" applyBorder="1" applyAlignment="1">
      <alignment wrapText="1"/>
    </xf>
    <xf numFmtId="4" fontId="7" fillId="4" borderId="7" xfId="2" applyNumberFormat="1" applyFont="1" applyFill="1" applyBorder="1" applyAlignment="1">
      <alignment wrapText="1"/>
    </xf>
    <xf numFmtId="4" fontId="7" fillId="4" borderId="38" xfId="2" applyNumberFormat="1" applyFont="1" applyFill="1" applyBorder="1"/>
    <xf numFmtId="4" fontId="7" fillId="4" borderId="3" xfId="2" applyNumberFormat="1" applyFont="1" applyFill="1" applyBorder="1" applyAlignment="1">
      <alignment horizontal="right" vertical="top" wrapText="1"/>
    </xf>
    <xf numFmtId="4" fontId="7" fillId="4" borderId="19" xfId="2" applyNumberFormat="1" applyFont="1" applyFill="1" applyBorder="1" applyAlignment="1">
      <alignment horizontal="right" vertical="top" wrapText="1"/>
    </xf>
    <xf numFmtId="0" fontId="21" fillId="4" borderId="4" xfId="2" applyFont="1" applyFill="1" applyBorder="1" applyAlignment="1">
      <alignment horizontal="right" wrapText="1"/>
    </xf>
    <xf numFmtId="0" fontId="7" fillId="4" borderId="0" xfId="2" applyFont="1" applyFill="1" applyAlignment="1">
      <alignment horizontal="justify" wrapText="1"/>
    </xf>
    <xf numFmtId="4" fontId="7" fillId="4" borderId="7" xfId="2" applyNumberFormat="1" applyFont="1" applyFill="1" applyBorder="1" applyAlignment="1">
      <alignment horizontal="right" wrapText="1"/>
    </xf>
    <xf numFmtId="0" fontId="9" fillId="4" borderId="47" xfId="2" applyFont="1" applyFill="1" applyBorder="1" applyAlignment="1">
      <alignment horizontal="center"/>
    </xf>
    <xf numFmtId="1" fontId="7" fillId="4" borderId="24" xfId="2" applyNumberFormat="1" applyFont="1" applyFill="1" applyBorder="1" applyAlignment="1">
      <alignment horizontal="center"/>
    </xf>
    <xf numFmtId="0" fontId="9" fillId="4" borderId="29" xfId="2" applyFont="1" applyFill="1" applyBorder="1" applyAlignment="1">
      <alignment horizontal="left"/>
    </xf>
    <xf numFmtId="0" fontId="9" fillId="4" borderId="30" xfId="2" applyFont="1" applyFill="1" applyBorder="1" applyAlignment="1">
      <alignment horizontal="center"/>
    </xf>
    <xf numFmtId="3" fontId="9" fillId="4" borderId="43" xfId="2" applyNumberFormat="1" applyFont="1" applyFill="1" applyBorder="1" applyAlignment="1">
      <alignment horizontal="right" wrapText="1"/>
    </xf>
    <xf numFmtId="3" fontId="9" fillId="4" borderId="7" xfId="2" applyNumberFormat="1" applyFont="1" applyFill="1" applyBorder="1" applyAlignment="1">
      <alignment horizontal="right" wrapText="1"/>
    </xf>
    <xf numFmtId="3" fontId="7" fillId="4" borderId="38" xfId="2" applyNumberFormat="1" applyFont="1" applyFill="1" applyBorder="1" applyAlignment="1">
      <alignment horizontal="right" wrapText="1"/>
    </xf>
    <xf numFmtId="3" fontId="7" fillId="4" borderId="15" xfId="2" applyNumberFormat="1" applyFont="1" applyFill="1" applyBorder="1" applyAlignment="1">
      <alignment horizontal="right" wrapText="1"/>
    </xf>
    <xf numFmtId="3" fontId="7" fillId="4" borderId="25" xfId="2" applyNumberFormat="1" applyFont="1" applyFill="1" applyBorder="1" applyAlignment="1">
      <alignment horizontal="right"/>
    </xf>
    <xf numFmtId="3" fontId="7" fillId="4" borderId="34" xfId="2" applyNumberFormat="1" applyFont="1" applyFill="1" applyBorder="1" applyAlignment="1">
      <alignment horizontal="right"/>
    </xf>
    <xf numFmtId="0" fontId="9" fillId="4" borderId="29" xfId="2" applyFont="1" applyFill="1" applyBorder="1" applyAlignment="1">
      <alignment horizontal="left" vertical="center" wrapText="1"/>
    </xf>
    <xf numFmtId="0" fontId="9" fillId="4" borderId="54" xfId="2" applyFont="1" applyFill="1" applyBorder="1" applyAlignment="1">
      <alignment horizontal="center"/>
    </xf>
    <xf numFmtId="3" fontId="9" fillId="4" borderId="38" xfId="2" applyNumberFormat="1" applyFont="1" applyFill="1" applyBorder="1" applyAlignment="1">
      <alignment horizontal="right" vertical="top" wrapText="1"/>
    </xf>
    <xf numFmtId="3" fontId="9" fillId="4" borderId="27" xfId="2" applyNumberFormat="1" applyFont="1" applyFill="1" applyBorder="1" applyAlignment="1">
      <alignment horizontal="right" wrapText="1"/>
    </xf>
    <xf numFmtId="3" fontId="9" fillId="4" borderId="46" xfId="2" applyNumberFormat="1" applyFont="1" applyFill="1" applyBorder="1" applyAlignment="1">
      <alignment horizontal="right" wrapText="1"/>
    </xf>
    <xf numFmtId="3" fontId="7" fillId="4" borderId="38" xfId="2" applyNumberFormat="1" applyFont="1" applyFill="1" applyBorder="1" applyAlignment="1">
      <alignment horizontal="right" vertical="top" wrapText="1"/>
    </xf>
    <xf numFmtId="3" fontId="7" fillId="4" borderId="15" xfId="2" applyNumberFormat="1" applyFont="1" applyFill="1" applyBorder="1" applyAlignment="1">
      <alignment horizontal="right" vertical="top" wrapText="1"/>
    </xf>
    <xf numFmtId="0" fontId="9" fillId="4" borderId="33" xfId="2" applyFont="1" applyFill="1" applyBorder="1" applyAlignment="1">
      <alignment horizontal="center" wrapText="1"/>
    </xf>
    <xf numFmtId="3" fontId="9" fillId="4" borderId="15" xfId="2" applyNumberFormat="1" applyFont="1" applyFill="1" applyBorder="1" applyAlignment="1">
      <alignment horizontal="right" vertical="top" wrapText="1"/>
    </xf>
    <xf numFmtId="3" fontId="7" fillId="4" borderId="34" xfId="2" applyNumberFormat="1" applyFont="1" applyFill="1" applyBorder="1" applyAlignment="1">
      <alignment horizontal="right" vertical="top" wrapText="1"/>
    </xf>
    <xf numFmtId="3" fontId="7" fillId="4" borderId="36" xfId="2" applyNumberFormat="1" applyFont="1" applyFill="1" applyBorder="1" applyAlignment="1">
      <alignment horizontal="right" vertical="top" wrapText="1"/>
    </xf>
    <xf numFmtId="3" fontId="7" fillId="4" borderId="3" xfId="2" applyNumberFormat="1" applyFont="1" applyFill="1" applyBorder="1" applyAlignment="1">
      <alignment horizontal="right" vertical="top" wrapText="1"/>
    </xf>
    <xf numFmtId="3" fontId="7" fillId="4" borderId="36" xfId="2" applyNumberFormat="1" applyFont="1" applyFill="1" applyBorder="1" applyAlignment="1">
      <alignment horizontal="right" wrapText="1"/>
    </xf>
    <xf numFmtId="3" fontId="7" fillId="4" borderId="37" xfId="2" applyNumberFormat="1" applyFont="1" applyFill="1" applyBorder="1" applyAlignment="1">
      <alignment horizontal="right" wrapText="1"/>
    </xf>
    <xf numFmtId="0" fontId="7" fillId="4" borderId="0" xfId="0" applyFont="1" applyFill="1" applyAlignment="1">
      <alignment vertical="center"/>
    </xf>
    <xf numFmtId="4" fontId="9" fillId="4" borderId="43" xfId="2" applyNumberFormat="1" applyFont="1" applyFill="1" applyBorder="1" applyAlignment="1">
      <alignment horizontal="right" wrapText="1"/>
    </xf>
    <xf numFmtId="4" fontId="9" fillId="4" borderId="7" xfId="2" applyNumberFormat="1" applyFont="1" applyFill="1" applyBorder="1" applyAlignment="1">
      <alignment horizontal="right" wrapText="1"/>
    </xf>
    <xf numFmtId="4" fontId="9" fillId="4" borderId="38" xfId="2" applyNumberFormat="1" applyFont="1" applyFill="1" applyBorder="1" applyAlignment="1">
      <alignment horizontal="right" wrapText="1"/>
    </xf>
    <xf numFmtId="4" fontId="9" fillId="4" borderId="27" xfId="2" applyNumberFormat="1" applyFont="1" applyFill="1" applyBorder="1" applyAlignment="1">
      <alignment horizontal="right" wrapText="1"/>
    </xf>
    <xf numFmtId="4" fontId="9" fillId="4" borderId="46" xfId="2" applyNumberFormat="1" applyFont="1" applyFill="1" applyBorder="1" applyAlignment="1">
      <alignment horizontal="right" wrapText="1"/>
    </xf>
    <xf numFmtId="4" fontId="7" fillId="4" borderId="38" xfId="2" applyNumberFormat="1" applyFont="1" applyFill="1" applyBorder="1" applyAlignment="1">
      <alignment horizontal="right" vertical="top" wrapText="1"/>
    </xf>
    <xf numFmtId="4" fontId="7" fillId="4" borderId="15" xfId="2" applyNumberFormat="1" applyFont="1" applyFill="1" applyBorder="1" applyAlignment="1">
      <alignment horizontal="right" vertical="top" wrapText="1"/>
    </xf>
    <xf numFmtId="4" fontId="9" fillId="4" borderId="38" xfId="2" applyNumberFormat="1" applyFont="1" applyFill="1" applyBorder="1" applyAlignment="1">
      <alignment horizontal="right" vertical="top" wrapText="1"/>
    </xf>
    <xf numFmtId="4" fontId="9" fillId="4" borderId="15" xfId="2" applyNumberFormat="1" applyFont="1" applyFill="1" applyBorder="1" applyAlignment="1">
      <alignment horizontal="right" vertical="top" wrapText="1"/>
    </xf>
    <xf numFmtId="4" fontId="7" fillId="4" borderId="37" xfId="2" applyNumberFormat="1" applyFont="1" applyFill="1" applyBorder="1" applyAlignment="1">
      <alignment horizontal="right" wrapText="1"/>
    </xf>
    <xf numFmtId="1" fontId="7" fillId="4" borderId="21" xfId="2" applyNumberFormat="1" applyFont="1" applyFill="1" applyBorder="1" applyAlignment="1">
      <alignment horizontal="center"/>
    </xf>
    <xf numFmtId="0" fontId="9" fillId="4" borderId="29" xfId="2" applyFont="1" applyFill="1" applyBorder="1" applyAlignment="1">
      <alignment horizontal="left" wrapText="1"/>
    </xf>
    <xf numFmtId="3" fontId="9" fillId="4" borderId="61" xfId="2" applyNumberFormat="1" applyFont="1" applyFill="1" applyBorder="1" applyAlignment="1">
      <alignment horizontal="right" wrapText="1"/>
    </xf>
    <xf numFmtId="3" fontId="7" fillId="4" borderId="25" xfId="2" applyNumberFormat="1" applyFont="1" applyFill="1" applyBorder="1" applyAlignment="1">
      <alignment horizontal="right" wrapText="1"/>
    </xf>
    <xf numFmtId="0" fontId="7" fillId="4" borderId="17" xfId="2" applyFont="1" applyFill="1" applyBorder="1"/>
    <xf numFmtId="3" fontId="9" fillId="4" borderId="25" xfId="2" applyNumberFormat="1" applyFont="1" applyFill="1" applyBorder="1" applyAlignment="1">
      <alignment horizontal="right" wrapText="1"/>
    </xf>
    <xf numFmtId="3" fontId="9" fillId="4" borderId="38" xfId="2" applyNumberFormat="1" applyFont="1" applyFill="1" applyBorder="1" applyAlignment="1">
      <alignment horizontal="right" wrapText="1"/>
    </xf>
    <xf numFmtId="3" fontId="9" fillId="4" borderId="15" xfId="2" applyNumberFormat="1" applyFont="1" applyFill="1" applyBorder="1" applyAlignment="1">
      <alignment horizontal="right" wrapText="1"/>
    </xf>
    <xf numFmtId="3" fontId="9" fillId="4" borderId="36" xfId="2" applyNumberFormat="1" applyFont="1" applyFill="1" applyBorder="1" applyAlignment="1">
      <alignment horizontal="right" wrapText="1"/>
    </xf>
    <xf numFmtId="3" fontId="9" fillId="4" borderId="3" xfId="2" applyNumberFormat="1" applyFont="1" applyFill="1" applyBorder="1" applyAlignment="1">
      <alignment horizontal="right" wrapText="1"/>
    </xf>
    <xf numFmtId="3" fontId="9" fillId="4" borderId="37" xfId="2" applyNumberFormat="1" applyFont="1" applyFill="1" applyBorder="1" applyAlignment="1">
      <alignment horizontal="right" wrapText="1"/>
    </xf>
    <xf numFmtId="0" fontId="9" fillId="4" borderId="4" xfId="2" applyFont="1" applyFill="1" applyBorder="1" applyAlignment="1">
      <alignment horizontal="right" wrapText="1"/>
    </xf>
    <xf numFmtId="4" fontId="9" fillId="4" borderId="31" xfId="2" applyNumberFormat="1" applyFont="1" applyFill="1" applyBorder="1" applyAlignment="1">
      <alignment horizontal="right" wrapText="1"/>
    </xf>
    <xf numFmtId="4" fontId="9" fillId="4" borderId="32" xfId="2" applyNumberFormat="1" applyFont="1" applyFill="1" applyBorder="1" applyAlignment="1">
      <alignment horizontal="right" wrapText="1"/>
    </xf>
    <xf numFmtId="4" fontId="9" fillId="4" borderId="25" xfId="2" applyNumberFormat="1" applyFont="1" applyFill="1" applyBorder="1" applyAlignment="1">
      <alignment horizontal="right" wrapText="1"/>
    </xf>
    <xf numFmtId="4" fontId="9" fillId="4" borderId="15" xfId="2" applyNumberFormat="1" applyFont="1" applyFill="1" applyBorder="1" applyAlignment="1">
      <alignment horizontal="right" wrapText="1"/>
    </xf>
    <xf numFmtId="4" fontId="9" fillId="4" borderId="37" xfId="2" applyNumberFormat="1" applyFont="1" applyFill="1" applyBorder="1" applyAlignment="1">
      <alignment horizontal="right" wrapText="1"/>
    </xf>
    <xf numFmtId="49" fontId="7" fillId="4" borderId="0" xfId="0" applyNumberFormat="1" applyFont="1" applyFill="1" applyAlignment="1">
      <alignment horizontal="center" vertical="top" wrapText="1"/>
    </xf>
    <xf numFmtId="0" fontId="7" fillId="4" borderId="0" xfId="0" applyFont="1" applyFill="1" applyAlignment="1">
      <alignment horizontal="center" wrapText="1"/>
    </xf>
    <xf numFmtId="0" fontId="7" fillId="4" borderId="14" xfId="0" applyFont="1" applyFill="1" applyBorder="1" applyAlignment="1">
      <alignment horizontal="left"/>
    </xf>
    <xf numFmtId="0" fontId="7" fillId="4" borderId="43" xfId="0" applyFont="1" applyFill="1" applyBorder="1" applyAlignment="1">
      <alignment horizontal="center" wrapText="1"/>
    </xf>
    <xf numFmtId="49" fontId="7" fillId="4" borderId="43" xfId="0" applyNumberFormat="1" applyFont="1" applyFill="1" applyBorder="1" applyAlignment="1">
      <alignment vertical="center" wrapText="1"/>
    </xf>
    <xf numFmtId="0" fontId="7" fillId="4" borderId="38" xfId="0" applyFont="1" applyFill="1" applyBorder="1" applyAlignment="1">
      <alignment horizontal="center" wrapText="1"/>
    </xf>
    <xf numFmtId="49" fontId="7" fillId="4" borderId="38" xfId="0" applyNumberFormat="1" applyFont="1" applyFill="1" applyBorder="1" applyAlignment="1">
      <alignment horizontal="center" wrapText="1"/>
    </xf>
    <xf numFmtId="0" fontId="7" fillId="4" borderId="39" xfId="0" applyFont="1" applyFill="1" applyBorder="1" applyAlignment="1">
      <alignment horizontal="center" wrapText="1"/>
    </xf>
    <xf numFmtId="0" fontId="7" fillId="4" borderId="28" xfId="0" applyFont="1" applyFill="1" applyBorder="1" applyAlignment="1">
      <alignment vertical="center" wrapText="1"/>
    </xf>
    <xf numFmtId="0" fontId="7" fillId="4" borderId="28" xfId="0" applyFont="1" applyFill="1" applyBorder="1" applyAlignment="1">
      <alignment horizontal="center" wrapText="1"/>
    </xf>
    <xf numFmtId="49" fontId="7" fillId="4" borderId="51" xfId="0" applyNumberFormat="1" applyFont="1" applyFill="1" applyBorder="1" applyAlignment="1">
      <alignment horizontal="center" wrapText="1"/>
    </xf>
    <xf numFmtId="49" fontId="7" fillId="4" borderId="3" xfId="2" applyNumberFormat="1" applyFont="1" applyFill="1" applyBorder="1" applyAlignment="1">
      <alignment horizontal="center" vertical="top" wrapText="1"/>
    </xf>
    <xf numFmtId="0" fontId="9" fillId="4" borderId="0" xfId="0" applyFont="1" applyFill="1" applyAlignment="1">
      <alignment horizontal="right" vertical="center" wrapText="1" indent="1"/>
    </xf>
    <xf numFmtId="49" fontId="7" fillId="4" borderId="0" xfId="2" applyNumberFormat="1" applyFont="1" applyFill="1" applyAlignment="1">
      <alignment horizontal="center" vertical="top" wrapText="1"/>
    </xf>
    <xf numFmtId="0" fontId="7" fillId="4" borderId="4" xfId="0" applyFont="1" applyFill="1" applyBorder="1" applyAlignment="1">
      <alignment vertical="center" wrapText="1"/>
    </xf>
    <xf numFmtId="0" fontId="7" fillId="0" borderId="4" xfId="0" applyFont="1" applyBorder="1" applyAlignment="1" applyProtection="1">
      <alignment horizontal="center" wrapText="1"/>
    </xf>
    <xf numFmtId="49" fontId="7" fillId="0" borderId="4" xfId="0" applyNumberFormat="1" applyFont="1" applyBorder="1" applyAlignment="1" applyProtection="1">
      <alignment horizontal="center"/>
    </xf>
    <xf numFmtId="0" fontId="10" fillId="0" borderId="9" xfId="0" applyFont="1" applyBorder="1" applyAlignment="1" applyProtection="1">
      <alignment horizontal="center"/>
    </xf>
    <xf numFmtId="0" fontId="7" fillId="0" borderId="0" xfId="0" applyFont="1" applyAlignment="1" applyProtection="1">
      <alignment horizontal="right"/>
    </xf>
    <xf numFmtId="49" fontId="7" fillId="0" borderId="4" xfId="0" applyNumberFormat="1" applyFont="1" applyBorder="1" applyAlignment="1" applyProtection="1">
      <alignment horizontal="left"/>
    </xf>
    <xf numFmtId="0" fontId="7" fillId="0" borderId="14" xfId="0" applyFont="1" applyBorder="1" applyAlignment="1" applyProtection="1">
      <alignment horizontal="left"/>
    </xf>
    <xf numFmtId="0" fontId="7" fillId="0" borderId="4" xfId="0" applyFont="1" applyBorder="1" applyAlignment="1" applyProtection="1">
      <alignment horizontal="center"/>
    </xf>
    <xf numFmtId="0" fontId="7" fillId="0" borderId="4" xfId="0" applyFont="1" applyBorder="1" applyAlignment="1" applyProtection="1">
      <alignment horizontal="left"/>
    </xf>
    <xf numFmtId="0" fontId="7" fillId="0" borderId="14" xfId="0" applyFont="1" applyBorder="1" applyAlignment="1" applyProtection="1">
      <alignment horizontal="left" vertical="top" wrapText="1"/>
    </xf>
    <xf numFmtId="49" fontId="7" fillId="0" borderId="18" xfId="0" applyNumberFormat="1" applyFont="1" applyBorder="1" applyAlignment="1" applyProtection="1">
      <alignment horizontal="center"/>
    </xf>
    <xf numFmtId="49" fontId="7" fillId="0" borderId="2" xfId="0" applyNumberFormat="1" applyFont="1" applyBorder="1" applyAlignment="1" applyProtection="1">
      <alignment horizontal="center"/>
    </xf>
    <xf numFmtId="49" fontId="7" fillId="0" borderId="19" xfId="0" applyNumberFormat="1" applyFont="1" applyBorder="1" applyAlignment="1" applyProtection="1">
      <alignment horizontal="center"/>
    </xf>
    <xf numFmtId="49" fontId="7" fillId="0" borderId="8" xfId="0" applyNumberFormat="1" applyFont="1" applyBorder="1" applyAlignment="1" applyProtection="1">
      <alignment horizontal="center"/>
    </xf>
    <xf numFmtId="49" fontId="7" fillId="0" borderId="9" xfId="0" applyNumberFormat="1" applyFont="1" applyBorder="1" applyAlignment="1" applyProtection="1">
      <alignment horizontal="center"/>
    </xf>
    <xf numFmtId="49" fontId="7" fillId="0" borderId="10" xfId="0" applyNumberFormat="1" applyFont="1" applyBorder="1" applyAlignment="1" applyProtection="1">
      <alignment horizontal="center"/>
    </xf>
    <xf numFmtId="49" fontId="7" fillId="0" borderId="16" xfId="0" applyNumberFormat="1" applyFont="1" applyBorder="1" applyAlignment="1" applyProtection="1">
      <alignment horizontal="center"/>
    </xf>
    <xf numFmtId="49" fontId="7" fillId="0" borderId="0" xfId="0" applyNumberFormat="1" applyFont="1" applyAlignment="1" applyProtection="1">
      <alignment horizontal="center"/>
    </xf>
    <xf numFmtId="49" fontId="7" fillId="0" borderId="17" xfId="0" applyNumberFormat="1" applyFont="1" applyBorder="1" applyAlignment="1" applyProtection="1">
      <alignment horizontal="center"/>
    </xf>
    <xf numFmtId="49" fontId="7" fillId="0" borderId="11" xfId="0" applyNumberFormat="1" applyFont="1" applyBorder="1" applyAlignment="1" applyProtection="1">
      <alignment horizontal="center"/>
    </xf>
    <xf numFmtId="49" fontId="7" fillId="0" borderId="12" xfId="0" applyNumberFormat="1" applyFont="1" applyBorder="1" applyAlignment="1" applyProtection="1">
      <alignment horizontal="center"/>
    </xf>
    <xf numFmtId="0" fontId="9" fillId="0" borderId="4" xfId="0" applyFont="1" applyBorder="1" applyAlignment="1" applyProtection="1">
      <alignment horizontal="left" vertical="top" wrapText="1"/>
    </xf>
    <xf numFmtId="0" fontId="9" fillId="0" borderId="4" xfId="0" applyFont="1" applyBorder="1" applyAlignment="1" applyProtection="1">
      <alignment horizontal="left"/>
    </xf>
    <xf numFmtId="49" fontId="7" fillId="4" borderId="8" xfId="0" applyNumberFormat="1" applyFont="1" applyFill="1" applyBorder="1" applyAlignment="1" applyProtection="1">
      <alignment horizontal="center"/>
    </xf>
    <xf numFmtId="49" fontId="7" fillId="4" borderId="9" xfId="0" applyNumberFormat="1" applyFont="1" applyFill="1" applyBorder="1" applyAlignment="1" applyProtection="1">
      <alignment horizontal="center"/>
    </xf>
    <xf numFmtId="49" fontId="7" fillId="4" borderId="10" xfId="0" applyNumberFormat="1" applyFont="1" applyFill="1" applyBorder="1" applyAlignment="1" applyProtection="1">
      <alignment horizontal="center"/>
    </xf>
    <xf numFmtId="49" fontId="7" fillId="4" borderId="11" xfId="0" applyNumberFormat="1" applyFont="1" applyFill="1" applyBorder="1" applyAlignment="1" applyProtection="1">
      <alignment horizontal="center"/>
    </xf>
    <xf numFmtId="49" fontId="7" fillId="4" borderId="4" xfId="0" applyNumberFormat="1" applyFont="1" applyFill="1" applyBorder="1" applyAlignment="1" applyProtection="1">
      <alignment horizontal="center"/>
    </xf>
    <xf numFmtId="49" fontId="7" fillId="4" borderId="12" xfId="0" applyNumberFormat="1" applyFont="1" applyFill="1" applyBorder="1" applyAlignment="1" applyProtection="1">
      <alignment horizontal="center"/>
    </xf>
    <xf numFmtId="49" fontId="7" fillId="4" borderId="13" xfId="0" applyNumberFormat="1" applyFont="1" applyFill="1" applyBorder="1" applyAlignment="1" applyProtection="1">
      <alignment horizontal="center"/>
    </xf>
    <xf numFmtId="49" fontId="7" fillId="4" borderId="14" xfId="0" applyNumberFormat="1" applyFont="1" applyFill="1" applyBorder="1" applyAlignment="1" applyProtection="1">
      <alignment horizontal="center"/>
    </xf>
    <xf numFmtId="49" fontId="7" fillId="4" borderId="15" xfId="0" applyNumberFormat="1" applyFont="1" applyFill="1" applyBorder="1" applyAlignment="1" applyProtection="1">
      <alignment horizontal="center"/>
    </xf>
    <xf numFmtId="0" fontId="7" fillId="0" borderId="14" xfId="0" applyFont="1" applyBorder="1" applyAlignment="1" applyProtection="1">
      <alignment horizontal="center"/>
    </xf>
    <xf numFmtId="49" fontId="7" fillId="0" borderId="13" xfId="0" applyNumberFormat="1" applyFont="1" applyBorder="1" applyAlignment="1" applyProtection="1">
      <alignment horizontal="center"/>
    </xf>
    <xf numFmtId="49" fontId="7" fillId="0" borderId="14" xfId="0" applyNumberFormat="1" applyFont="1" applyBorder="1" applyAlignment="1" applyProtection="1">
      <alignment horizontal="center"/>
    </xf>
    <xf numFmtId="49" fontId="7" fillId="0" borderId="15" xfId="0" applyNumberFormat="1" applyFont="1" applyBorder="1" applyAlignment="1" applyProtection="1">
      <alignment horizontal="center"/>
    </xf>
    <xf numFmtId="0" fontId="8" fillId="0" borderId="0" xfId="0" applyFont="1" applyAlignment="1" applyProtection="1">
      <alignment horizontal="center"/>
    </xf>
    <xf numFmtId="0" fontId="7" fillId="0" borderId="1" xfId="0" applyFont="1" applyBorder="1" applyAlignment="1" applyProtection="1">
      <alignment horizontal="center"/>
    </xf>
    <xf numFmtId="0" fontId="7" fillId="0" borderId="2" xfId="0" applyFont="1" applyBorder="1" applyAlignment="1" applyProtection="1">
      <alignment horizontal="center"/>
    </xf>
    <xf numFmtId="0" fontId="7" fillId="0" borderId="3" xfId="0" applyFont="1" applyBorder="1" applyAlignment="1" applyProtection="1">
      <alignment horizontal="center"/>
    </xf>
    <xf numFmtId="49" fontId="7" fillId="0" borderId="5" xfId="0" applyNumberFormat="1" applyFont="1" applyBorder="1" applyAlignment="1" applyProtection="1">
      <alignment horizontal="center"/>
    </xf>
    <xf numFmtId="49" fontId="7" fillId="0" borderId="6" xfId="0" applyNumberFormat="1" applyFont="1" applyBorder="1" applyAlignment="1" applyProtection="1">
      <alignment horizontal="center"/>
    </xf>
    <xf numFmtId="49" fontId="7" fillId="0" borderId="7" xfId="0" applyNumberFormat="1" applyFont="1" applyBorder="1" applyAlignment="1" applyProtection="1">
      <alignment horizontal="center"/>
    </xf>
    <xf numFmtId="49" fontId="7" fillId="4" borderId="25" xfId="0" applyNumberFormat="1" applyFont="1" applyFill="1" applyBorder="1" applyAlignment="1">
      <alignment horizontal="left" wrapText="1"/>
    </xf>
    <xf numFmtId="49" fontId="7" fillId="4" borderId="29" xfId="0" applyNumberFormat="1" applyFont="1" applyFill="1" applyBorder="1" applyAlignment="1">
      <alignment horizontal="left" wrapText="1"/>
    </xf>
    <xf numFmtId="49" fontId="9" fillId="4" borderId="9" xfId="0" applyNumberFormat="1" applyFont="1" applyFill="1" applyBorder="1" applyAlignment="1">
      <alignment horizontal="right" indent="1"/>
    </xf>
    <xf numFmtId="49" fontId="9" fillId="4" borderId="10" xfId="0" applyNumberFormat="1" applyFont="1" applyFill="1" applyBorder="1" applyAlignment="1">
      <alignment horizontal="right" indent="1"/>
    </xf>
    <xf numFmtId="49" fontId="7" fillId="4" borderId="25" xfId="0" applyNumberFormat="1" applyFont="1" applyFill="1" applyBorder="1" applyAlignment="1">
      <alignment horizontal="left" wrapText="1" indent="2"/>
    </xf>
    <xf numFmtId="49" fontId="7" fillId="4" borderId="29" xfId="0" applyNumberFormat="1" applyFont="1" applyFill="1" applyBorder="1" applyAlignment="1">
      <alignment horizontal="left" wrapText="1" indent="2"/>
    </xf>
    <xf numFmtId="49" fontId="7" fillId="4" borderId="25" xfId="0" applyNumberFormat="1" applyFont="1" applyFill="1" applyBorder="1" applyAlignment="1">
      <alignment horizontal="center" vertical="center" wrapText="1"/>
    </xf>
    <xf numFmtId="0" fontId="7" fillId="4" borderId="25" xfId="0" applyFont="1" applyFill="1" applyBorder="1" applyAlignment="1">
      <alignment horizontal="center" vertical="center" wrapText="1"/>
    </xf>
    <xf numFmtId="0" fontId="7" fillId="4" borderId="21" xfId="0" applyFont="1" applyFill="1" applyBorder="1" applyAlignment="1">
      <alignment horizontal="center" vertical="center" wrapText="1"/>
    </xf>
    <xf numFmtId="0" fontId="7" fillId="4" borderId="26" xfId="0" applyFont="1" applyFill="1" applyBorder="1" applyAlignment="1">
      <alignment horizontal="center" vertical="center" wrapText="1"/>
    </xf>
    <xf numFmtId="0" fontId="7" fillId="4" borderId="27" xfId="0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/>
    </xf>
    <xf numFmtId="0" fontId="7" fillId="4" borderId="0" xfId="0" applyFont="1" applyFill="1" applyAlignment="1">
      <alignment horizontal="center"/>
    </xf>
    <xf numFmtId="0" fontId="7" fillId="4" borderId="4" xfId="0" applyFont="1" applyFill="1" applyBorder="1" applyAlignment="1">
      <alignment horizontal="left" wrapText="1"/>
    </xf>
    <xf numFmtId="0" fontId="9" fillId="4" borderId="0" xfId="0" applyFont="1" applyFill="1" applyAlignment="1">
      <alignment horizontal="center" wrapText="1"/>
    </xf>
    <xf numFmtId="0" fontId="13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wrapText="1"/>
    </xf>
    <xf numFmtId="0" fontId="13" fillId="4" borderId="4" xfId="0" applyFont="1" applyFill="1" applyBorder="1" applyAlignment="1">
      <alignment horizontal="center"/>
    </xf>
    <xf numFmtId="0" fontId="13" fillId="4" borderId="9" xfId="0" applyFont="1" applyFill="1" applyBorder="1" applyAlignment="1">
      <alignment horizontal="center" vertical="top" wrapText="1"/>
    </xf>
    <xf numFmtId="0" fontId="13" fillId="4" borderId="0" xfId="0" applyFont="1" applyFill="1" applyAlignment="1">
      <alignment horizontal="center" vertical="top" wrapText="1"/>
    </xf>
    <xf numFmtId="0" fontId="13" fillId="4" borderId="0" xfId="0" applyFont="1" applyFill="1" applyAlignment="1">
      <alignment horizontal="left" wrapText="1"/>
    </xf>
    <xf numFmtId="0" fontId="13" fillId="4" borderId="0" xfId="0" applyFont="1" applyFill="1" applyAlignment="1">
      <alignment horizontal="center"/>
    </xf>
    <xf numFmtId="0" fontId="13" fillId="4" borderId="25" xfId="3" applyFont="1" applyFill="1" applyBorder="1" applyAlignment="1">
      <alignment horizontal="center" vertical="center" wrapText="1"/>
    </xf>
    <xf numFmtId="4" fontId="7" fillId="4" borderId="29" xfId="0" applyNumberFormat="1" applyFont="1" applyFill="1" applyBorder="1" applyAlignment="1">
      <alignment horizontal="center"/>
    </xf>
    <xf numFmtId="4" fontId="7" fillId="4" borderId="14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>
      <alignment horizontal="center"/>
    </xf>
    <xf numFmtId="0" fontId="13" fillId="4" borderId="26" xfId="3" applyFont="1" applyFill="1" applyBorder="1" applyAlignment="1">
      <alignment horizontal="center" vertical="center" wrapText="1"/>
    </xf>
    <xf numFmtId="0" fontId="13" fillId="4" borderId="27" xfId="3" applyFont="1" applyFill="1" applyBorder="1" applyAlignment="1">
      <alignment horizontal="center" vertical="center" wrapText="1"/>
    </xf>
    <xf numFmtId="0" fontId="13" fillId="4" borderId="21" xfId="3" applyFont="1" applyFill="1" applyBorder="1" applyAlignment="1">
      <alignment horizontal="center" vertical="center" wrapText="1"/>
    </xf>
    <xf numFmtId="0" fontId="13" fillId="4" borderId="2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top" wrapText="1"/>
    </xf>
    <xf numFmtId="49" fontId="7" fillId="4" borderId="9" xfId="0" applyNumberFormat="1" applyFont="1" applyFill="1" applyBorder="1" applyAlignment="1">
      <alignment horizontal="center" vertical="top" wrapText="1"/>
    </xf>
    <xf numFmtId="0" fontId="7" fillId="4" borderId="4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28" xfId="0" applyFont="1" applyFill="1" applyBorder="1" applyAlignment="1">
      <alignment horizontal="center" vertical="center" wrapText="1"/>
    </xf>
    <xf numFmtId="0" fontId="7" fillId="4" borderId="39" xfId="0" applyFont="1" applyFill="1" applyBorder="1" applyAlignment="1">
      <alignment horizontal="center" vertical="center" wrapText="1"/>
    </xf>
    <xf numFmtId="0" fontId="7" fillId="4" borderId="29" xfId="0" applyFont="1" applyFill="1" applyBorder="1" applyAlignment="1">
      <alignment horizontal="left" wrapText="1"/>
    </xf>
    <xf numFmtId="0" fontId="7" fillId="4" borderId="38" xfId="0" applyFont="1" applyFill="1" applyBorder="1" applyAlignment="1">
      <alignment horizontal="left" wrapText="1"/>
    </xf>
    <xf numFmtId="0" fontId="9" fillId="4" borderId="9" xfId="0" applyFont="1" applyFill="1" applyBorder="1" applyAlignment="1">
      <alignment horizontal="right" vertical="center" wrapText="1"/>
    </xf>
    <xf numFmtId="0" fontId="7" fillId="4" borderId="4" xfId="0" applyFont="1" applyFill="1" applyBorder="1" applyAlignment="1">
      <alignment horizontal="center" wrapText="1"/>
    </xf>
    <xf numFmtId="0" fontId="7" fillId="4" borderId="40" xfId="0" applyFont="1" applyFill="1" applyBorder="1" applyAlignment="1">
      <alignment horizontal="center" vertical="center" wrapText="1"/>
    </xf>
    <xf numFmtId="0" fontId="7" fillId="4" borderId="41" xfId="0" applyFont="1" applyFill="1" applyBorder="1" applyAlignment="1">
      <alignment horizontal="center" vertical="center" wrapText="1"/>
    </xf>
    <xf numFmtId="0" fontId="7" fillId="4" borderId="25" xfId="0" applyFont="1" applyFill="1" applyBorder="1" applyAlignment="1">
      <alignment horizontal="center" wrapText="1"/>
    </xf>
    <xf numFmtId="0" fontId="7" fillId="4" borderId="25" xfId="0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horizontal="center" vertical="center" wrapText="1"/>
    </xf>
    <xf numFmtId="0" fontId="7" fillId="4" borderId="42" xfId="0" applyFont="1" applyFill="1" applyBorder="1" applyAlignment="1">
      <alignment horizontal="center" vertical="center" wrapText="1"/>
    </xf>
    <xf numFmtId="0" fontId="7" fillId="4" borderId="29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0" fontId="7" fillId="4" borderId="38" xfId="0" applyFont="1" applyFill="1" applyBorder="1" applyAlignment="1">
      <alignment horizontal="center" vertical="center" wrapText="1"/>
    </xf>
    <xf numFmtId="0" fontId="9" fillId="4" borderId="28" xfId="0" applyFont="1" applyFill="1" applyBorder="1" applyAlignment="1">
      <alignment horizontal="right" vertical="center" wrapText="1"/>
    </xf>
    <xf numFmtId="0" fontId="9" fillId="4" borderId="40" xfId="0" applyFont="1" applyFill="1" applyBorder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7" fillId="4" borderId="25" xfId="0" applyFont="1" applyFill="1" applyBorder="1" applyAlignment="1">
      <alignment horizontal="left" vertical="center" wrapText="1"/>
    </xf>
    <xf numFmtId="0" fontId="9" fillId="4" borderId="25" xfId="0" applyFont="1" applyFill="1" applyBorder="1" applyAlignment="1">
      <alignment horizontal="right" vertical="center" wrapText="1"/>
    </xf>
    <xf numFmtId="0" fontId="9" fillId="4" borderId="29" xfId="0" applyFont="1" applyFill="1" applyBorder="1" applyAlignment="1">
      <alignment horizontal="right" vertical="center" wrapText="1"/>
    </xf>
    <xf numFmtId="0" fontId="7" fillId="4" borderId="0" xfId="0" applyFont="1" applyFill="1" applyAlignment="1">
      <alignment horizontal="left"/>
    </xf>
    <xf numFmtId="0" fontId="7" fillId="4" borderId="29" xfId="0" applyFont="1" applyFill="1" applyBorder="1" applyAlignment="1">
      <alignment horizontal="center" wrapText="1"/>
    </xf>
    <xf numFmtId="0" fontId="9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left" wrapText="1"/>
    </xf>
    <xf numFmtId="49" fontId="13" fillId="4" borderId="9" xfId="0" applyNumberFormat="1" applyFont="1" applyFill="1" applyBorder="1" applyAlignment="1">
      <alignment horizontal="center" vertical="top" wrapText="1"/>
    </xf>
    <xf numFmtId="0" fontId="7" fillId="4" borderId="0" xfId="2" applyFont="1" applyFill="1" applyAlignment="1">
      <alignment horizontal="left" wrapText="1"/>
    </xf>
    <xf numFmtId="0" fontId="7" fillId="4" borderId="0" xfId="2" applyFont="1" applyFill="1" applyAlignment="1">
      <alignment wrapText="1"/>
    </xf>
    <xf numFmtId="0" fontId="7" fillId="4" borderId="0" xfId="2" applyFont="1" applyFill="1" applyAlignment="1">
      <alignment horizontal="left"/>
    </xf>
    <xf numFmtId="0" fontId="7" fillId="4" borderId="0" xfId="2" applyFont="1" applyFill="1"/>
    <xf numFmtId="49" fontId="7" fillId="4" borderId="28" xfId="2" applyNumberFormat="1" applyFont="1" applyFill="1" applyBorder="1" applyAlignment="1">
      <alignment horizontal="center" vertical="center" wrapText="1"/>
    </xf>
    <xf numFmtId="49" fontId="7" fillId="4" borderId="41" xfId="2" applyNumberFormat="1" applyFont="1" applyFill="1" applyBorder="1" applyAlignment="1">
      <alignment horizontal="center" vertical="center" wrapText="1"/>
    </xf>
    <xf numFmtId="49" fontId="7" fillId="4" borderId="29" xfId="2" applyNumberFormat="1" applyFont="1" applyFill="1" applyBorder="1" applyAlignment="1">
      <alignment horizontal="center" vertical="center" wrapText="1"/>
    </xf>
    <xf numFmtId="0" fontId="7" fillId="4" borderId="14" xfId="2" applyFont="1" applyFill="1" applyBorder="1" applyAlignment="1">
      <alignment horizontal="center" vertical="center" wrapText="1"/>
    </xf>
    <xf numFmtId="49" fontId="7" fillId="4" borderId="26" xfId="2" applyNumberFormat="1" applyFont="1" applyFill="1" applyBorder="1" applyAlignment="1">
      <alignment horizontal="center" vertical="center" wrapText="1"/>
    </xf>
    <xf numFmtId="49" fontId="7" fillId="4" borderId="27" xfId="2" applyNumberFormat="1" applyFont="1" applyFill="1" applyBorder="1" applyAlignment="1">
      <alignment horizontal="center" vertical="center" wrapText="1"/>
    </xf>
    <xf numFmtId="0" fontId="9" fillId="4" borderId="9" xfId="2" applyFont="1" applyFill="1" applyBorder="1" applyAlignment="1">
      <alignment horizontal="right" wrapText="1"/>
    </xf>
    <xf numFmtId="0" fontId="9" fillId="4" borderId="10" xfId="2" applyFont="1" applyFill="1" applyBorder="1" applyAlignment="1">
      <alignment horizontal="right" wrapText="1"/>
    </xf>
    <xf numFmtId="49" fontId="7" fillId="4" borderId="25" xfId="2" applyNumberFormat="1" applyFont="1" applyFill="1" applyBorder="1" applyAlignment="1">
      <alignment horizontal="center" vertical="center" wrapText="1"/>
    </xf>
    <xf numFmtId="49" fontId="7" fillId="4" borderId="21" xfId="2" applyNumberFormat="1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left" wrapText="1"/>
    </xf>
    <xf numFmtId="0" fontId="7" fillId="4" borderId="0" xfId="2" applyFont="1" applyFill="1" applyAlignment="1">
      <alignment horizontal="right" wrapText="1" indent="1"/>
    </xf>
    <xf numFmtId="0" fontId="9" fillId="4" borderId="0" xfId="2" applyFont="1" applyFill="1" applyAlignment="1">
      <alignment horizontal="center" vertical="center" wrapText="1"/>
    </xf>
    <xf numFmtId="0" fontId="13" fillId="4" borderId="0" xfId="2" applyFont="1" applyFill="1" applyAlignment="1">
      <alignment horizontal="center"/>
    </xf>
    <xf numFmtId="0" fontId="7" fillId="4" borderId="17" xfId="2" applyFont="1" applyFill="1" applyBorder="1" applyAlignment="1">
      <alignment horizontal="right" wrapText="1" indent="1"/>
    </xf>
    <xf numFmtId="0" fontId="9" fillId="4" borderId="28" xfId="2" applyFont="1" applyFill="1" applyBorder="1" applyAlignment="1">
      <alignment horizontal="right" wrapText="1" indent="1"/>
    </xf>
    <xf numFmtId="0" fontId="9" fillId="4" borderId="10" xfId="2" applyFont="1" applyFill="1" applyBorder="1" applyAlignment="1">
      <alignment horizontal="right" wrapText="1" indent="1"/>
    </xf>
    <xf numFmtId="0" fontId="7" fillId="4" borderId="25" xfId="2" applyFont="1" applyFill="1" applyBorder="1" applyAlignment="1">
      <alignment horizontal="left" wrapText="1" indent="4"/>
    </xf>
    <xf numFmtId="0" fontId="7" fillId="4" borderId="25" xfId="2" applyFont="1" applyFill="1" applyBorder="1" applyAlignment="1">
      <alignment horizontal="left" wrapText="1"/>
    </xf>
    <xf numFmtId="0" fontId="7" fillId="4" borderId="25" xfId="2" applyFont="1" applyFill="1" applyBorder="1" applyAlignment="1">
      <alignment horizontal="left" wrapText="1" indent="2"/>
    </xf>
    <xf numFmtId="0" fontId="7" fillId="4" borderId="25" xfId="2" applyFont="1" applyFill="1" applyBorder="1" applyAlignment="1">
      <alignment horizontal="center" wrapText="1"/>
    </xf>
    <xf numFmtId="49" fontId="7" fillId="4" borderId="38" xfId="2" applyNumberFormat="1" applyFont="1" applyFill="1" applyBorder="1" applyAlignment="1">
      <alignment horizontal="center" vertical="center" wrapText="1"/>
    </xf>
    <xf numFmtId="49" fontId="7" fillId="4" borderId="14" xfId="2" applyNumberFormat="1" applyFont="1" applyFill="1" applyBorder="1" applyAlignment="1">
      <alignment horizontal="center" vertical="center" wrapText="1"/>
    </xf>
    <xf numFmtId="1" fontId="7" fillId="4" borderId="13" xfId="2" applyNumberFormat="1" applyFont="1" applyFill="1" applyBorder="1" applyAlignment="1">
      <alignment horizontal="center" wrapText="1"/>
    </xf>
    <xf numFmtId="1" fontId="7" fillId="4" borderId="15" xfId="2" applyNumberFormat="1" applyFont="1" applyFill="1" applyBorder="1" applyAlignment="1">
      <alignment horizontal="center" wrapText="1"/>
    </xf>
    <xf numFmtId="1" fontId="7" fillId="4" borderId="13" xfId="2" applyNumberFormat="1" applyFont="1" applyFill="1" applyBorder="1" applyAlignment="1">
      <alignment horizontal="center"/>
    </xf>
    <xf numFmtId="1" fontId="7" fillId="4" borderId="15" xfId="2" applyNumberFormat="1" applyFont="1" applyFill="1" applyBorder="1" applyAlignment="1">
      <alignment horizontal="center"/>
    </xf>
    <xf numFmtId="1" fontId="7" fillId="4" borderId="18" xfId="2" applyNumberFormat="1" applyFont="1" applyFill="1" applyBorder="1" applyAlignment="1">
      <alignment horizontal="center"/>
    </xf>
    <xf numFmtId="1" fontId="7" fillId="4" borderId="19" xfId="2" applyNumberFormat="1" applyFont="1" applyFill="1" applyBorder="1" applyAlignment="1">
      <alignment horizontal="center"/>
    </xf>
    <xf numFmtId="0" fontId="7" fillId="4" borderId="0" xfId="2" applyFont="1" applyFill="1" applyAlignment="1">
      <alignment horizontal="center" wrapText="1" indent="1"/>
    </xf>
    <xf numFmtId="2" fontId="7" fillId="4" borderId="13" xfId="2" applyNumberFormat="1" applyFont="1" applyFill="1" applyBorder="1" applyAlignment="1">
      <alignment horizontal="center" wrapText="1"/>
    </xf>
    <xf numFmtId="2" fontId="7" fillId="4" borderId="15" xfId="2" applyNumberFormat="1" applyFont="1" applyFill="1" applyBorder="1" applyAlignment="1">
      <alignment horizontal="center" wrapText="1"/>
    </xf>
    <xf numFmtId="2" fontId="7" fillId="4" borderId="13" xfId="2" applyNumberFormat="1" applyFont="1" applyFill="1" applyBorder="1" applyAlignment="1">
      <alignment horizontal="center"/>
    </xf>
    <xf numFmtId="2" fontId="7" fillId="4" borderId="15" xfId="2" applyNumberFormat="1" applyFont="1" applyFill="1" applyBorder="1" applyAlignment="1">
      <alignment horizontal="center"/>
    </xf>
    <xf numFmtId="0" fontId="13" fillId="4" borderId="0" xfId="0" applyFont="1" applyFill="1" applyAlignment="1">
      <alignment horizontal="center" wrapText="1"/>
    </xf>
    <xf numFmtId="0" fontId="7" fillId="4" borderId="1" xfId="2" applyFont="1" applyFill="1" applyBorder="1" applyAlignment="1">
      <alignment horizontal="center"/>
    </xf>
    <xf numFmtId="0" fontId="7" fillId="4" borderId="3" xfId="2" applyFont="1" applyFill="1" applyBorder="1" applyAlignment="1">
      <alignment horizontal="center"/>
    </xf>
    <xf numFmtId="0" fontId="7" fillId="4" borderId="0" xfId="2" applyFont="1" applyFill="1" applyAlignment="1">
      <alignment horizontal="center"/>
    </xf>
    <xf numFmtId="14" fontId="7" fillId="4" borderId="5" xfId="2" applyNumberFormat="1" applyFont="1" applyFill="1" applyBorder="1" applyAlignment="1">
      <alignment horizontal="center" wrapText="1"/>
    </xf>
    <xf numFmtId="0" fontId="7" fillId="4" borderId="7" xfId="2" applyFont="1" applyFill="1" applyBorder="1" applyAlignment="1">
      <alignment horizontal="center" wrapText="1"/>
    </xf>
    <xf numFmtId="49" fontId="7" fillId="4" borderId="39" xfId="2" applyNumberFormat="1" applyFont="1" applyFill="1" applyBorder="1" applyAlignment="1">
      <alignment horizontal="center" vertical="center" wrapText="1"/>
    </xf>
    <xf numFmtId="49" fontId="7" fillId="4" borderId="40" xfId="2" applyNumberFormat="1" applyFont="1" applyFill="1" applyBorder="1" applyAlignment="1">
      <alignment horizontal="center" vertical="center" wrapText="1"/>
    </xf>
    <xf numFmtId="0" fontId="7" fillId="4" borderId="39" xfId="2" applyFont="1" applyFill="1" applyBorder="1" applyAlignment="1">
      <alignment horizontal="center" vertical="center" wrapText="1"/>
    </xf>
    <xf numFmtId="0" fontId="7" fillId="4" borderId="20" xfId="2" applyFont="1" applyFill="1" applyBorder="1" applyAlignment="1">
      <alignment horizontal="center" vertical="center" wrapText="1"/>
    </xf>
    <xf numFmtId="0" fontId="7" fillId="4" borderId="42" xfId="2" applyFont="1" applyFill="1" applyBorder="1" applyAlignment="1">
      <alignment horizontal="center" vertical="center" wrapText="1"/>
    </xf>
    <xf numFmtId="0" fontId="7" fillId="4" borderId="25" xfId="2" applyFont="1" applyFill="1" applyBorder="1" applyAlignment="1">
      <alignment horizontal="center" vertical="center" wrapText="1"/>
    </xf>
    <xf numFmtId="0" fontId="7" fillId="4" borderId="21" xfId="2" applyFont="1" applyFill="1" applyBorder="1" applyAlignment="1">
      <alignment horizontal="center" vertical="center" wrapText="1"/>
    </xf>
    <xf numFmtId="0" fontId="7" fillId="4" borderId="27" xfId="2" applyFont="1" applyFill="1" applyBorder="1" applyAlignment="1">
      <alignment horizontal="center" vertical="center" wrapText="1"/>
    </xf>
    <xf numFmtId="0" fontId="7" fillId="4" borderId="25" xfId="2" applyFont="1" applyFill="1" applyBorder="1" applyAlignment="1">
      <alignment vertical="center"/>
    </xf>
    <xf numFmtId="0" fontId="7" fillId="4" borderId="0" xfId="2" applyFont="1" applyFill="1" applyAlignment="1">
      <alignment horizontal="right" indent="1"/>
    </xf>
    <xf numFmtId="0" fontId="7" fillId="4" borderId="17" xfId="2" applyFont="1" applyFill="1" applyBorder="1" applyAlignment="1">
      <alignment horizontal="right" indent="1"/>
    </xf>
    <xf numFmtId="0" fontId="9" fillId="4" borderId="0" xfId="2" applyFont="1" applyFill="1" applyAlignment="1">
      <alignment horizontal="center"/>
    </xf>
    <xf numFmtId="0" fontId="7" fillId="4" borderId="26" xfId="2" applyFont="1" applyFill="1" applyBorder="1" applyAlignment="1">
      <alignment horizontal="center" vertical="center" wrapText="1"/>
    </xf>
    <xf numFmtId="0" fontId="7" fillId="4" borderId="28" xfId="2" applyFont="1" applyFill="1" applyBorder="1" applyAlignment="1">
      <alignment horizontal="center" vertical="center" wrapText="1"/>
    </xf>
    <xf numFmtId="0" fontId="7" fillId="4" borderId="9" xfId="2" applyFont="1" applyFill="1" applyBorder="1" applyAlignment="1">
      <alignment horizontal="center" vertical="center" wrapText="1"/>
    </xf>
    <xf numFmtId="0" fontId="7" fillId="4" borderId="40" xfId="2" applyFont="1" applyFill="1" applyBorder="1" applyAlignment="1">
      <alignment horizontal="center" vertical="center" wrapText="1"/>
    </xf>
    <xf numFmtId="0" fontId="7" fillId="4" borderId="0" xfId="2" applyFont="1" applyFill="1" applyAlignment="1">
      <alignment horizontal="center" vertical="center" wrapText="1"/>
    </xf>
    <xf numFmtId="0" fontId="7" fillId="4" borderId="29" xfId="2" applyFont="1" applyFill="1" applyBorder="1" applyAlignment="1">
      <alignment horizontal="center" vertical="center" wrapText="1"/>
    </xf>
    <xf numFmtId="0" fontId="7" fillId="4" borderId="38" xfId="2" applyFont="1" applyFill="1" applyBorder="1" applyAlignment="1">
      <alignment horizontal="center" vertical="center" wrapText="1"/>
    </xf>
    <xf numFmtId="0" fontId="7" fillId="4" borderId="4" xfId="2" applyFont="1" applyFill="1" applyBorder="1" applyAlignment="1">
      <alignment horizontal="left" wrapText="1"/>
    </xf>
    <xf numFmtId="0" fontId="7" fillId="4" borderId="14" xfId="2" applyFont="1" applyFill="1" applyBorder="1" applyAlignment="1">
      <alignment horizontal="left" wrapText="1"/>
    </xf>
    <xf numFmtId="0" fontId="7" fillId="4" borderId="0" xfId="3" applyFont="1" applyFill="1" applyAlignment="1">
      <alignment horizontal="justify" wrapText="1"/>
    </xf>
    <xf numFmtId="0" fontId="7" fillId="4" borderId="0" xfId="3" applyFont="1" applyFill="1" applyAlignment="1">
      <alignment horizontal="justify" vertical="center"/>
    </xf>
    <xf numFmtId="0" fontId="7" fillId="4" borderId="0" xfId="3" applyFont="1" applyFill="1" applyAlignment="1">
      <alignment horizontal="justify" vertical="center" wrapText="1"/>
    </xf>
    <xf numFmtId="0" fontId="7" fillId="4" borderId="25" xfId="3" applyFont="1" applyFill="1" applyBorder="1" applyAlignment="1">
      <alignment horizontal="center" vertical="center" wrapText="1"/>
    </xf>
    <xf numFmtId="0" fontId="7" fillId="4" borderId="21" xfId="3" applyFont="1" applyFill="1" applyBorder="1" applyAlignment="1">
      <alignment horizontal="center" vertical="center" wrapText="1"/>
    </xf>
    <xf numFmtId="0" fontId="7" fillId="4" borderId="26" xfId="3" applyFont="1" applyFill="1" applyBorder="1" applyAlignment="1">
      <alignment horizontal="center" vertical="center" wrapText="1"/>
    </xf>
    <xf numFmtId="0" fontId="7" fillId="4" borderId="28" xfId="3" applyFont="1" applyFill="1" applyBorder="1" applyAlignment="1">
      <alignment horizontal="center" vertical="center" wrapText="1"/>
    </xf>
    <xf numFmtId="0" fontId="7" fillId="4" borderId="40" xfId="3" applyFont="1" applyFill="1" applyBorder="1" applyAlignment="1">
      <alignment horizontal="center" vertical="center" wrapText="1"/>
    </xf>
    <xf numFmtId="0" fontId="7" fillId="4" borderId="27" xfId="3" applyFont="1" applyFill="1" applyBorder="1" applyAlignment="1">
      <alignment horizontal="center" vertical="center" wrapText="1"/>
    </xf>
    <xf numFmtId="0" fontId="7" fillId="4" borderId="29" xfId="3" applyFont="1" applyFill="1" applyBorder="1" applyAlignment="1">
      <alignment horizontal="center" vertical="center" wrapText="1"/>
    </xf>
    <xf numFmtId="0" fontId="7" fillId="4" borderId="38" xfId="3" applyFont="1" applyFill="1" applyBorder="1" applyAlignment="1">
      <alignment horizontal="center" vertical="center" wrapText="1"/>
    </xf>
    <xf numFmtId="0" fontId="7" fillId="4" borderId="41" xfId="3" applyFont="1" applyFill="1" applyBorder="1" applyAlignment="1">
      <alignment horizontal="center" vertical="center" wrapText="1"/>
    </xf>
    <xf numFmtId="0" fontId="9" fillId="4" borderId="4" xfId="3" applyFont="1" applyFill="1" applyBorder="1" applyAlignment="1">
      <alignment horizontal="center" vertical="center"/>
    </xf>
    <xf numFmtId="0" fontId="9" fillId="4" borderId="0" xfId="3" applyFont="1" applyFill="1" applyAlignment="1">
      <alignment horizontal="center" vertical="center"/>
    </xf>
    <xf numFmtId="0" fontId="7" fillId="4" borderId="9" xfId="3" applyFont="1" applyFill="1" applyBorder="1" applyAlignment="1">
      <alignment horizontal="center" vertical="center" wrapText="1"/>
    </xf>
    <xf numFmtId="0" fontId="7" fillId="4" borderId="39" xfId="3" applyFont="1" applyFill="1" applyBorder="1" applyAlignment="1">
      <alignment horizontal="center" vertical="center" wrapText="1"/>
    </xf>
    <xf numFmtId="0" fontId="7" fillId="4" borderId="14" xfId="3" applyFont="1" applyFill="1" applyBorder="1" applyAlignment="1">
      <alignment horizontal="center" vertical="center" wrapText="1"/>
    </xf>
    <xf numFmtId="0" fontId="9" fillId="4" borderId="0" xfId="3" applyFont="1" applyFill="1" applyAlignment="1">
      <alignment horizontal="center" wrapText="1"/>
    </xf>
    <xf numFmtId="0" fontId="7" fillId="4" borderId="0" xfId="3" applyFont="1" applyFill="1" applyAlignment="1">
      <alignment horizontal="right" wrapText="1" indent="1"/>
    </xf>
    <xf numFmtId="0" fontId="7" fillId="4" borderId="17" xfId="3" applyFont="1" applyFill="1" applyBorder="1" applyAlignment="1">
      <alignment horizontal="right" indent="1"/>
    </xf>
    <xf numFmtId="0" fontId="7" fillId="4" borderId="0" xfId="3" applyFont="1" applyFill="1" applyAlignment="1">
      <alignment horizontal="left" wrapText="1"/>
    </xf>
    <xf numFmtId="0" fontId="13" fillId="4" borderId="0" xfId="3" applyFont="1" applyFill="1" applyAlignment="1">
      <alignment horizontal="justify" vertical="center" wrapText="1"/>
    </xf>
    <xf numFmtId="0" fontId="13" fillId="4" borderId="0" xfId="3" applyFont="1" applyFill="1" applyAlignment="1">
      <alignment horizontal="justify" vertical="center"/>
    </xf>
    <xf numFmtId="0" fontId="13" fillId="4" borderId="0" xfId="3" applyFont="1" applyFill="1" applyAlignment="1">
      <alignment horizontal="left"/>
    </xf>
    <xf numFmtId="0" fontId="13" fillId="4" borderId="0" xfId="3" applyFont="1" applyFill="1" applyAlignment="1">
      <alignment horizontal="justify"/>
    </xf>
    <xf numFmtId="0" fontId="14" fillId="4" borderId="4" xfId="3" applyFont="1" applyFill="1" applyBorder="1" applyAlignment="1">
      <alignment horizontal="center" vertical="center"/>
    </xf>
    <xf numFmtId="0" fontId="14" fillId="4" borderId="0" xfId="3" applyFont="1" applyFill="1" applyAlignment="1">
      <alignment horizontal="center" vertical="center"/>
    </xf>
    <xf numFmtId="0" fontId="13" fillId="4" borderId="28" xfId="3" applyFont="1" applyFill="1" applyBorder="1" applyAlignment="1">
      <alignment horizontal="center" vertical="center" wrapText="1"/>
    </xf>
    <xf numFmtId="0" fontId="13" fillId="4" borderId="40" xfId="3" applyFont="1" applyFill="1" applyBorder="1" applyAlignment="1">
      <alignment horizontal="center" vertical="center" wrapText="1"/>
    </xf>
    <xf numFmtId="0" fontId="13" fillId="4" borderId="41" xfId="3" applyFont="1" applyFill="1" applyBorder="1" applyAlignment="1">
      <alignment horizontal="center" vertical="center" wrapText="1"/>
    </xf>
    <xf numFmtId="0" fontId="13" fillId="4" borderId="5" xfId="3" applyFont="1" applyFill="1" applyBorder="1" applyAlignment="1">
      <alignment horizontal="center" vertical="center" wrapText="1"/>
    </xf>
    <xf numFmtId="0" fontId="13" fillId="4" borderId="6" xfId="3" applyFont="1" applyFill="1" applyBorder="1" applyAlignment="1">
      <alignment horizontal="center" vertical="center" wrapText="1"/>
    </xf>
    <xf numFmtId="0" fontId="13" fillId="4" borderId="7" xfId="3" applyFont="1" applyFill="1" applyBorder="1" applyAlignment="1">
      <alignment horizontal="center" vertical="center" wrapText="1"/>
    </xf>
    <xf numFmtId="0" fontId="13" fillId="4" borderId="9" xfId="3" applyFont="1" applyFill="1" applyBorder="1" applyAlignment="1">
      <alignment horizontal="center" vertical="center" wrapText="1"/>
    </xf>
    <xf numFmtId="0" fontId="13" fillId="4" borderId="39" xfId="3" applyFont="1" applyFill="1" applyBorder="1" applyAlignment="1">
      <alignment horizontal="center" vertical="center" wrapText="1"/>
    </xf>
    <xf numFmtId="0" fontId="13" fillId="4" borderId="51" xfId="3" applyFont="1" applyFill="1" applyBorder="1" applyAlignment="1">
      <alignment horizontal="center" vertical="center" wrapText="1"/>
    </xf>
    <xf numFmtId="0" fontId="13" fillId="4" borderId="52" xfId="3" applyFont="1" applyFill="1" applyBorder="1" applyAlignment="1">
      <alignment horizontal="center" vertical="center" wrapText="1"/>
    </xf>
    <xf numFmtId="0" fontId="13" fillId="4" borderId="54" xfId="3" applyFont="1" applyFill="1" applyBorder="1" applyAlignment="1">
      <alignment horizontal="center" vertical="center" wrapText="1"/>
    </xf>
    <xf numFmtId="0" fontId="13" fillId="4" borderId="29" xfId="3" applyFont="1" applyFill="1" applyBorder="1" applyAlignment="1">
      <alignment horizontal="center" vertical="center"/>
    </xf>
    <xf numFmtId="0" fontId="13" fillId="4" borderId="14" xfId="3" applyFont="1" applyFill="1" applyBorder="1" applyAlignment="1">
      <alignment horizontal="center" vertical="center"/>
    </xf>
    <xf numFmtId="0" fontId="13" fillId="4" borderId="15" xfId="3" applyFont="1" applyFill="1" applyBorder="1" applyAlignment="1">
      <alignment horizontal="center" vertical="center"/>
    </xf>
    <xf numFmtId="0" fontId="13" fillId="4" borderId="38" xfId="3" applyFont="1" applyFill="1" applyBorder="1" applyAlignment="1">
      <alignment horizontal="center" vertical="center"/>
    </xf>
    <xf numFmtId="0" fontId="13" fillId="4" borderId="50" xfId="3" applyFont="1" applyFill="1" applyBorder="1" applyAlignment="1">
      <alignment horizontal="center" vertical="center" wrapText="1"/>
    </xf>
    <xf numFmtId="0" fontId="13" fillId="4" borderId="53" xfId="3" applyFont="1" applyFill="1" applyBorder="1" applyAlignment="1">
      <alignment horizontal="center" vertical="center" wrapText="1"/>
    </xf>
    <xf numFmtId="0" fontId="13" fillId="4" borderId="46" xfId="3" applyFont="1" applyFill="1" applyBorder="1" applyAlignment="1">
      <alignment horizontal="center" vertical="center" wrapText="1"/>
    </xf>
    <xf numFmtId="0" fontId="13" fillId="4" borderId="20" xfId="3" applyFont="1" applyFill="1" applyBorder="1" applyAlignment="1">
      <alignment horizontal="center" vertical="center" wrapText="1"/>
    </xf>
    <xf numFmtId="0" fontId="13" fillId="4" borderId="42" xfId="3" applyFont="1" applyFill="1" applyBorder="1" applyAlignment="1">
      <alignment horizontal="center" vertical="center" wrapText="1"/>
    </xf>
    <xf numFmtId="49" fontId="13" fillId="4" borderId="4" xfId="0" applyNumberFormat="1" applyFont="1" applyFill="1" applyBorder="1" applyAlignment="1">
      <alignment horizontal="center" vertical="center" wrapText="1"/>
    </xf>
    <xf numFmtId="0" fontId="13" fillId="4" borderId="4" xfId="3" applyFont="1" applyFill="1" applyBorder="1" applyAlignment="1">
      <alignment horizontal="center"/>
    </xf>
    <xf numFmtId="0" fontId="13" fillId="4" borderId="4" xfId="3" applyFont="1" applyFill="1" applyBorder="1" applyAlignment="1">
      <alignment horizontal="center" vertical="center" wrapText="1"/>
    </xf>
    <xf numFmtId="0" fontId="13" fillId="4" borderId="29" xfId="3" applyFont="1" applyFill="1" applyBorder="1" applyAlignment="1">
      <alignment horizontal="center" vertical="center" wrapText="1"/>
    </xf>
    <xf numFmtId="0" fontId="13" fillId="4" borderId="14" xfId="3" applyFont="1" applyFill="1" applyBorder="1" applyAlignment="1">
      <alignment horizontal="center" vertical="center" wrapText="1"/>
    </xf>
    <xf numFmtId="0" fontId="13" fillId="4" borderId="38" xfId="3" applyFont="1" applyFill="1" applyBorder="1" applyAlignment="1">
      <alignment horizontal="center" vertical="center" wrapText="1"/>
    </xf>
    <xf numFmtId="49" fontId="7" fillId="4" borderId="25" xfId="2" applyNumberFormat="1" applyFont="1" applyFill="1" applyBorder="1" applyAlignment="1">
      <alignment horizontal="center"/>
    </xf>
    <xf numFmtId="49" fontId="7" fillId="4" borderId="29" xfId="2" applyNumberFormat="1" applyFont="1" applyFill="1" applyBorder="1" applyAlignment="1">
      <alignment horizontal="center"/>
    </xf>
    <xf numFmtId="49" fontId="7" fillId="4" borderId="25" xfId="2" applyNumberFormat="1" applyFont="1" applyFill="1" applyBorder="1" applyAlignment="1">
      <alignment horizontal="right" wrapText="1"/>
    </xf>
    <xf numFmtId="49" fontId="7" fillId="4" borderId="29" xfId="2" applyNumberFormat="1" applyFont="1" applyFill="1" applyBorder="1" applyAlignment="1">
      <alignment horizontal="right" wrapText="1"/>
    </xf>
    <xf numFmtId="0" fontId="19" fillId="4" borderId="0" xfId="2" applyFont="1" applyFill="1" applyAlignment="1">
      <alignment horizontal="left" wrapText="1"/>
    </xf>
    <xf numFmtId="0" fontId="19" fillId="4" borderId="0" xfId="2" applyFont="1" applyFill="1" applyAlignment="1">
      <alignment horizontal="left"/>
    </xf>
    <xf numFmtId="0" fontId="7" fillId="4" borderId="25" xfId="2" applyFont="1" applyFill="1" applyBorder="1" applyAlignment="1">
      <alignment horizontal="center"/>
    </xf>
    <xf numFmtId="0" fontId="7" fillId="4" borderId="29" xfId="2" applyFont="1" applyFill="1" applyBorder="1" applyAlignment="1">
      <alignment horizontal="left" wrapText="1"/>
    </xf>
    <xf numFmtId="0" fontId="13" fillId="4" borderId="25" xfId="2" applyFont="1" applyFill="1" applyBorder="1" applyAlignment="1">
      <alignment horizontal="center" vertical="center" wrapText="1"/>
    </xf>
    <xf numFmtId="0" fontId="13" fillId="4" borderId="29" xfId="2" applyFont="1" applyFill="1" applyBorder="1" applyAlignment="1">
      <alignment horizontal="center" vertical="center" wrapText="1"/>
    </xf>
    <xf numFmtId="0" fontId="13" fillId="4" borderId="4" xfId="2" applyFont="1" applyFill="1" applyBorder="1" applyAlignment="1">
      <alignment horizontal="left" wrapText="1"/>
    </xf>
    <xf numFmtId="0" fontId="13" fillId="4" borderId="0" xfId="2" applyFont="1" applyFill="1" applyAlignment="1">
      <alignment horizontal="left" wrapText="1"/>
    </xf>
    <xf numFmtId="0" fontId="13" fillId="4" borderId="17" xfId="2" applyFont="1" applyFill="1" applyBorder="1" applyAlignment="1">
      <alignment horizontal="right" indent="1"/>
    </xf>
    <xf numFmtId="0" fontId="13" fillId="4" borderId="25" xfId="0" applyFont="1" applyFill="1" applyBorder="1" applyAlignment="1">
      <alignment horizontal="left" vertical="top" wrapText="1" indent="2"/>
    </xf>
    <xf numFmtId="0" fontId="14" fillId="4" borderId="9" xfId="0" applyFont="1" applyFill="1" applyBorder="1" applyAlignment="1">
      <alignment horizontal="right" wrapText="1"/>
    </xf>
    <xf numFmtId="0" fontId="14" fillId="4" borderId="0" xfId="0" applyFont="1" applyFill="1" applyAlignment="1">
      <alignment horizontal="right" wrapText="1"/>
    </xf>
    <xf numFmtId="0" fontId="14" fillId="4" borderId="17" xfId="0" applyFont="1" applyFill="1" applyBorder="1" applyAlignment="1">
      <alignment horizontal="right" wrapText="1"/>
    </xf>
    <xf numFmtId="0" fontId="13" fillId="4" borderId="25" xfId="0" applyFont="1" applyFill="1" applyBorder="1" applyAlignment="1">
      <alignment horizontal="left" wrapText="1" indent="2"/>
    </xf>
    <xf numFmtId="0" fontId="13" fillId="4" borderId="25" xfId="0" applyFont="1" applyFill="1" applyBorder="1" applyAlignment="1">
      <alignment wrapText="1"/>
    </xf>
    <xf numFmtId="0" fontId="13" fillId="4" borderId="25" xfId="0" applyFont="1" applyFill="1" applyBorder="1" applyAlignment="1">
      <alignment horizontal="left" wrapText="1"/>
    </xf>
    <xf numFmtId="0" fontId="13" fillId="4" borderId="29" xfId="0" applyFont="1" applyFill="1" applyBorder="1" applyAlignment="1">
      <alignment horizontal="left" wrapText="1"/>
    </xf>
    <xf numFmtId="0" fontId="13" fillId="4" borderId="38" xfId="0" applyFont="1" applyFill="1" applyBorder="1" applyAlignment="1">
      <alignment horizontal="left" wrapText="1"/>
    </xf>
    <xf numFmtId="0" fontId="13" fillId="4" borderId="25" xfId="0" applyFont="1" applyFill="1" applyBorder="1" applyAlignment="1">
      <alignment horizontal="center" vertical="center" wrapText="1"/>
    </xf>
    <xf numFmtId="0" fontId="13" fillId="4" borderId="29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26" xfId="0" applyFont="1" applyFill="1" applyBorder="1" applyAlignment="1">
      <alignment horizontal="center" vertical="center" wrapText="1"/>
    </xf>
    <xf numFmtId="0" fontId="13" fillId="4" borderId="27" xfId="0" applyFont="1" applyFill="1" applyBorder="1" applyAlignment="1">
      <alignment horizontal="center" vertical="center" wrapText="1"/>
    </xf>
    <xf numFmtId="0" fontId="13" fillId="4" borderId="38" xfId="0" applyFont="1" applyFill="1" applyBorder="1" applyAlignment="1">
      <alignment horizontal="center" vertical="center" wrapText="1"/>
    </xf>
    <xf numFmtId="0" fontId="13" fillId="4" borderId="25" xfId="0" applyFont="1" applyFill="1" applyBorder="1"/>
    <xf numFmtId="0" fontId="13" fillId="4" borderId="39" xfId="0" applyFont="1" applyFill="1" applyBorder="1" applyAlignment="1">
      <alignment horizontal="center" vertical="center" wrapText="1"/>
    </xf>
    <xf numFmtId="0" fontId="13" fillId="4" borderId="42" xfId="0" applyFont="1" applyFill="1" applyBorder="1"/>
    <xf numFmtId="0" fontId="13" fillId="4" borderId="0" xfId="0" applyFont="1" applyFill="1" applyAlignment="1">
      <alignment horizontal="left"/>
    </xf>
    <xf numFmtId="0" fontId="13" fillId="4" borderId="0" xfId="0" applyFont="1" applyFill="1" applyAlignment="1">
      <alignment horizontal="right" indent="1"/>
    </xf>
    <xf numFmtId="0" fontId="13" fillId="4" borderId="17" xfId="0" applyFont="1" applyFill="1" applyBorder="1" applyAlignment="1">
      <alignment horizontal="right" indent="1"/>
    </xf>
    <xf numFmtId="0" fontId="13" fillId="4" borderId="14" xfId="0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center" wrapText="1"/>
    </xf>
    <xf numFmtId="0" fontId="13" fillId="4" borderId="29" xfId="0" applyFont="1" applyFill="1" applyBorder="1" applyAlignment="1">
      <alignment horizontal="left" vertical="top" wrapText="1" indent="2"/>
    </xf>
    <xf numFmtId="0" fontId="14" fillId="4" borderId="10" xfId="0" applyFont="1" applyFill="1" applyBorder="1" applyAlignment="1">
      <alignment horizontal="right" wrapText="1"/>
    </xf>
    <xf numFmtId="0" fontId="13" fillId="4" borderId="29" xfId="0" applyFont="1" applyFill="1" applyBorder="1" applyAlignment="1">
      <alignment wrapText="1"/>
    </xf>
    <xf numFmtId="0" fontId="13" fillId="4" borderId="29" xfId="0" applyFont="1" applyFill="1" applyBorder="1" applyAlignment="1">
      <alignment horizontal="left" wrapText="1" indent="2"/>
    </xf>
    <xf numFmtId="0" fontId="13" fillId="4" borderId="14" xfId="0" applyFont="1" applyFill="1" applyBorder="1" applyAlignment="1">
      <alignment horizontal="left" wrapText="1"/>
    </xf>
    <xf numFmtId="0" fontId="13" fillId="4" borderId="29" xfId="0" applyFont="1" applyFill="1" applyBorder="1" applyAlignment="1">
      <alignment horizontal="center" wrapText="1"/>
    </xf>
    <xf numFmtId="0" fontId="13" fillId="4" borderId="14" xfId="0" applyFont="1" applyFill="1" applyBorder="1" applyAlignment="1">
      <alignment horizontal="center" wrapText="1"/>
    </xf>
    <xf numFmtId="0" fontId="13" fillId="4" borderId="25" xfId="0" applyFont="1" applyFill="1" applyBorder="1" applyAlignment="1">
      <alignment vertical="center" wrapText="1"/>
    </xf>
    <xf numFmtId="0" fontId="13" fillId="4" borderId="0" xfId="0" applyFont="1" applyFill="1" applyAlignment="1">
      <alignment horizontal="left" vertical="center" wrapText="1"/>
    </xf>
    <xf numFmtId="0" fontId="14" fillId="4" borderId="9" xfId="0" applyFont="1" applyFill="1" applyBorder="1" applyAlignment="1">
      <alignment horizontal="right" vertical="center" wrapText="1"/>
    </xf>
    <xf numFmtId="0" fontId="14" fillId="4" borderId="0" xfId="0" applyFont="1" applyFill="1" applyAlignment="1">
      <alignment horizontal="right" vertical="center" wrapText="1"/>
    </xf>
    <xf numFmtId="0" fontId="13" fillId="4" borderId="28" xfId="0" applyFont="1" applyFill="1" applyBorder="1" applyAlignment="1">
      <alignment horizontal="center" vertical="center" wrapText="1"/>
    </xf>
    <xf numFmtId="0" fontId="13" fillId="4" borderId="40" xfId="0" applyFont="1" applyFill="1" applyBorder="1" applyAlignment="1">
      <alignment horizontal="center" vertical="center" wrapText="1"/>
    </xf>
    <xf numFmtId="0" fontId="13" fillId="4" borderId="41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13" fillId="4" borderId="25" xfId="0" applyFont="1" applyFill="1" applyBorder="1" applyAlignment="1">
      <alignment horizontal="center" wrapText="1"/>
    </xf>
    <xf numFmtId="2" fontId="7" fillId="4" borderId="56" xfId="0" applyNumberFormat="1" applyFont="1" applyFill="1" applyBorder="1" applyAlignment="1">
      <alignment horizontal="center"/>
    </xf>
    <xf numFmtId="2" fontId="7" fillId="4" borderId="57" xfId="0" applyNumberFormat="1" applyFont="1" applyFill="1" applyBorder="1" applyAlignment="1">
      <alignment horizontal="center"/>
    </xf>
    <xf numFmtId="0" fontId="13" fillId="4" borderId="40" xfId="0" applyFont="1" applyFill="1" applyBorder="1" applyAlignment="1">
      <alignment horizontal="center" wrapText="1"/>
    </xf>
    <xf numFmtId="0" fontId="7" fillId="4" borderId="9" xfId="2" applyFont="1" applyFill="1" applyBorder="1" applyAlignment="1">
      <alignment horizontal="left" wrapText="1"/>
    </xf>
    <xf numFmtId="1" fontId="7" fillId="4" borderId="8" xfId="0" applyNumberFormat="1" applyFont="1" applyFill="1" applyBorder="1" applyAlignment="1">
      <alignment horizontal="center"/>
    </xf>
    <xf numFmtId="1" fontId="7" fillId="4" borderId="10" xfId="0" applyNumberFormat="1" applyFont="1" applyFill="1" applyBorder="1" applyAlignment="1">
      <alignment horizontal="center"/>
    </xf>
    <xf numFmtId="1" fontId="7" fillId="4" borderId="11" xfId="0" applyNumberFormat="1" applyFont="1" applyFill="1" applyBorder="1" applyAlignment="1">
      <alignment horizontal="center"/>
    </xf>
    <xf numFmtId="1" fontId="7" fillId="4" borderId="12" xfId="0" applyNumberFormat="1" applyFont="1" applyFill="1" applyBorder="1" applyAlignment="1">
      <alignment horizontal="center"/>
    </xf>
    <xf numFmtId="1" fontId="7" fillId="4" borderId="13" xfId="0" applyNumberFormat="1" applyFont="1" applyFill="1" applyBorder="1" applyAlignment="1">
      <alignment horizontal="center"/>
    </xf>
    <xf numFmtId="1" fontId="7" fillId="4" borderId="15" xfId="0" applyNumberFormat="1" applyFont="1" applyFill="1" applyBorder="1" applyAlignment="1">
      <alignment horizontal="center"/>
    </xf>
    <xf numFmtId="1" fontId="13" fillId="4" borderId="11" xfId="0" applyNumberFormat="1" applyFont="1" applyFill="1" applyBorder="1" applyAlignment="1">
      <alignment horizontal="center"/>
    </xf>
    <xf numFmtId="1" fontId="13" fillId="4" borderId="12" xfId="0" applyNumberFormat="1" applyFont="1" applyFill="1" applyBorder="1" applyAlignment="1">
      <alignment horizontal="center"/>
    </xf>
    <xf numFmtId="1" fontId="13" fillId="4" borderId="13" xfId="0" applyNumberFormat="1" applyFont="1" applyFill="1" applyBorder="1" applyAlignment="1">
      <alignment horizontal="center"/>
    </xf>
    <xf numFmtId="1" fontId="13" fillId="4" borderId="15" xfId="0" applyNumberFormat="1" applyFont="1" applyFill="1" applyBorder="1" applyAlignment="1">
      <alignment horizontal="center"/>
    </xf>
    <xf numFmtId="0" fontId="13" fillId="4" borderId="1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49" fontId="7" fillId="4" borderId="5" xfId="4" applyNumberFormat="1" applyFont="1" applyFill="1" applyBorder="1" applyAlignment="1">
      <alignment horizontal="center" vertical="center" wrapText="1"/>
    </xf>
    <xf numFmtId="49" fontId="7" fillId="4" borderId="7" xfId="4" applyNumberFormat="1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left" vertical="top" wrapText="1" indent="2"/>
    </xf>
    <xf numFmtId="0" fontId="7" fillId="4" borderId="38" xfId="0" applyFont="1" applyFill="1" applyBorder="1" applyAlignment="1">
      <alignment horizontal="left" vertical="top" wrapText="1" indent="2"/>
    </xf>
    <xf numFmtId="0" fontId="9" fillId="4" borderId="9" xfId="0" applyFont="1" applyFill="1" applyBorder="1" applyAlignment="1">
      <alignment horizontal="right" wrapText="1"/>
    </xf>
    <xf numFmtId="0" fontId="9" fillId="4" borderId="10" xfId="0" applyFont="1" applyFill="1" applyBorder="1" applyAlignment="1">
      <alignment horizontal="right" wrapText="1"/>
    </xf>
    <xf numFmtId="0" fontId="7" fillId="4" borderId="14" xfId="0" applyFont="1" applyFill="1" applyBorder="1" applyAlignment="1">
      <alignment wrapText="1"/>
    </xf>
    <xf numFmtId="0" fontId="7" fillId="4" borderId="38" xfId="0" applyFont="1" applyFill="1" applyBorder="1" applyAlignment="1">
      <alignment wrapText="1"/>
    </xf>
    <xf numFmtId="0" fontId="7" fillId="4" borderId="14" xfId="0" applyFont="1" applyFill="1" applyBorder="1" applyAlignment="1">
      <alignment horizontal="left" wrapText="1" indent="2"/>
    </xf>
    <xf numFmtId="0" fontId="7" fillId="4" borderId="38" xfId="0" applyFont="1" applyFill="1" applyBorder="1" applyAlignment="1">
      <alignment horizontal="left" wrapText="1" indent="2"/>
    </xf>
    <xf numFmtId="0" fontId="7" fillId="4" borderId="9" xfId="0" applyFont="1" applyFill="1" applyBorder="1" applyAlignment="1">
      <alignment horizontal="center" vertical="center" wrapText="1"/>
    </xf>
    <xf numFmtId="0" fontId="7" fillId="4" borderId="0" xfId="0" applyFont="1" applyFill="1"/>
    <xf numFmtId="0" fontId="7" fillId="4" borderId="0" xfId="0" applyFont="1" applyFill="1" applyAlignment="1">
      <alignment horizontal="right" wrapText="1" indent="1"/>
    </xf>
    <xf numFmtId="0" fontId="13" fillId="4" borderId="0" xfId="0" applyFont="1" applyFill="1" applyAlignment="1">
      <alignment horizontal="center" vertical="center" wrapText="1"/>
    </xf>
    <xf numFmtId="0" fontId="9" fillId="4" borderId="9" xfId="0" applyFont="1" applyFill="1" applyBorder="1" applyAlignment="1">
      <alignment horizontal="right" vertical="top" wrapText="1"/>
    </xf>
    <xf numFmtId="0" fontId="9" fillId="4" borderId="10" xfId="0" applyFont="1" applyFill="1" applyBorder="1" applyAlignment="1">
      <alignment horizontal="right" vertical="top" wrapText="1"/>
    </xf>
    <xf numFmtId="0" fontId="7" fillId="4" borderId="4" xfId="0" applyFont="1" applyFill="1" applyBorder="1" applyAlignment="1">
      <alignment wrapText="1"/>
    </xf>
    <xf numFmtId="0" fontId="7" fillId="4" borderId="42" xfId="0" applyFont="1" applyFill="1" applyBorder="1" applyAlignment="1">
      <alignment wrapText="1"/>
    </xf>
    <xf numFmtId="0" fontId="7" fillId="4" borderId="0" xfId="0" applyFont="1" applyFill="1" applyAlignment="1">
      <alignment horizontal="right" wrapText="1"/>
    </xf>
    <xf numFmtId="0" fontId="14" fillId="4" borderId="0" xfId="0" applyFont="1" applyFill="1" applyAlignment="1">
      <alignment horizontal="center" vertical="center" wrapText="1"/>
    </xf>
    <xf numFmtId="0" fontId="14" fillId="4" borderId="0" xfId="0" applyFont="1" applyFill="1" applyAlignment="1">
      <alignment horizontal="center" vertical="center"/>
    </xf>
    <xf numFmtId="0" fontId="13" fillId="4" borderId="0" xfId="0" applyFont="1" applyFill="1"/>
    <xf numFmtId="4" fontId="7" fillId="4" borderId="29" xfId="2" applyNumberFormat="1" applyFont="1" applyFill="1" applyBorder="1" applyAlignment="1">
      <alignment horizontal="right" wrapText="1"/>
    </xf>
    <xf numFmtId="4" fontId="7" fillId="4" borderId="15" xfId="2" applyNumberFormat="1" applyFont="1" applyFill="1" applyBorder="1" applyAlignment="1">
      <alignment horizontal="right" wrapText="1"/>
    </xf>
    <xf numFmtId="4" fontId="7" fillId="4" borderId="29" xfId="2" applyNumberFormat="1" applyFont="1" applyFill="1" applyBorder="1" applyAlignment="1">
      <alignment horizontal="right"/>
    </xf>
    <xf numFmtId="4" fontId="7" fillId="4" borderId="15" xfId="2" applyNumberFormat="1" applyFont="1" applyFill="1" applyBorder="1" applyAlignment="1">
      <alignment horizontal="right"/>
    </xf>
    <xf numFmtId="4" fontId="7" fillId="4" borderId="1" xfId="2" applyNumberFormat="1" applyFont="1" applyFill="1" applyBorder="1" applyAlignment="1">
      <alignment horizontal="right" wrapText="1"/>
    </xf>
    <xf numFmtId="4" fontId="7" fillId="4" borderId="19" xfId="2" applyNumberFormat="1" applyFont="1" applyFill="1" applyBorder="1" applyAlignment="1">
      <alignment horizontal="right" wrapText="1"/>
    </xf>
    <xf numFmtId="0" fontId="7" fillId="4" borderId="21" xfId="2" applyFont="1" applyFill="1" applyBorder="1" applyAlignment="1">
      <alignment horizontal="center" vertical="center"/>
    </xf>
    <xf numFmtId="4" fontId="7" fillId="4" borderId="44" xfId="2" applyNumberFormat="1" applyFont="1" applyFill="1" applyBorder="1" applyAlignment="1">
      <alignment horizontal="right" wrapText="1"/>
    </xf>
    <xf numFmtId="4" fontId="7" fillId="4" borderId="7" xfId="2" applyNumberFormat="1" applyFont="1" applyFill="1" applyBorder="1" applyAlignment="1">
      <alignment horizontal="right" wrapText="1"/>
    </xf>
    <xf numFmtId="0" fontId="7" fillId="4" borderId="0" xfId="2" applyFont="1" applyFill="1" applyAlignment="1">
      <alignment horizontal="justify" wrapText="1"/>
    </xf>
    <xf numFmtId="0" fontId="7" fillId="4" borderId="25" xfId="2" applyFont="1" applyFill="1" applyBorder="1" applyAlignment="1">
      <alignment horizontal="center" vertical="center"/>
    </xf>
    <xf numFmtId="4" fontId="7" fillId="4" borderId="3" xfId="2" applyNumberFormat="1" applyFont="1" applyFill="1" applyBorder="1" applyAlignment="1">
      <alignment horizontal="right" wrapText="1"/>
    </xf>
    <xf numFmtId="0" fontId="7" fillId="4" borderId="29" xfId="2" applyFont="1" applyFill="1" applyBorder="1" applyAlignment="1">
      <alignment horizontal="center" vertical="center"/>
    </xf>
    <xf numFmtId="0" fontId="7" fillId="4" borderId="14" xfId="2" applyFont="1" applyFill="1" applyBorder="1" applyAlignment="1">
      <alignment horizontal="center" vertical="center"/>
    </xf>
    <xf numFmtId="0" fontId="7" fillId="4" borderId="38" xfId="2" applyFont="1" applyFill="1" applyBorder="1" applyAlignment="1">
      <alignment horizontal="center" vertical="center"/>
    </xf>
    <xf numFmtId="4" fontId="7" fillId="4" borderId="38" xfId="2" applyNumberFormat="1" applyFont="1" applyFill="1" applyBorder="1" applyAlignment="1">
      <alignment horizontal="right"/>
    </xf>
    <xf numFmtId="4" fontId="7" fillId="4" borderId="14" xfId="2" applyNumberFormat="1" applyFont="1" applyFill="1" applyBorder="1" applyAlignment="1">
      <alignment horizontal="right"/>
    </xf>
    <xf numFmtId="4" fontId="7" fillId="4" borderId="28" xfId="2" applyNumberFormat="1" applyFont="1" applyFill="1" applyBorder="1" applyAlignment="1">
      <alignment horizontal="right"/>
    </xf>
    <xf numFmtId="4" fontId="7" fillId="4" borderId="39" xfId="2" applyNumberFormat="1" applyFont="1" applyFill="1" applyBorder="1" applyAlignment="1">
      <alignment horizontal="right"/>
    </xf>
    <xf numFmtId="4" fontId="7" fillId="4" borderId="38" xfId="2" applyNumberFormat="1" applyFont="1" applyFill="1" applyBorder="1" applyAlignment="1">
      <alignment horizontal="right" wrapText="1"/>
    </xf>
    <xf numFmtId="4" fontId="7" fillId="4" borderId="41" xfId="2" applyNumberFormat="1" applyFont="1" applyFill="1" applyBorder="1" applyAlignment="1">
      <alignment horizontal="right"/>
    </xf>
    <xf numFmtId="4" fontId="7" fillId="4" borderId="42" xfId="2" applyNumberFormat="1" applyFont="1" applyFill="1" applyBorder="1" applyAlignment="1">
      <alignment horizontal="right"/>
    </xf>
    <xf numFmtId="0" fontId="7" fillId="4" borderId="21" xfId="2" applyFont="1" applyFill="1" applyBorder="1" applyAlignment="1">
      <alignment horizontal="center"/>
    </xf>
    <xf numFmtId="4" fontId="7" fillId="4" borderId="60" xfId="2" applyNumberFormat="1" applyFont="1" applyFill="1" applyBorder="1" applyAlignment="1">
      <alignment horizontal="right"/>
    </xf>
    <xf numFmtId="4" fontId="7" fillId="4" borderId="61" xfId="2" applyNumberFormat="1" applyFont="1" applyFill="1" applyBorder="1" applyAlignment="1">
      <alignment horizontal="right"/>
    </xf>
    <xf numFmtId="4" fontId="7" fillId="4" borderId="62" xfId="2" applyNumberFormat="1" applyFont="1" applyFill="1" applyBorder="1" applyAlignment="1">
      <alignment horizontal="right"/>
    </xf>
    <xf numFmtId="1" fontId="7" fillId="4" borderId="29" xfId="2" applyNumberFormat="1" applyFont="1" applyFill="1" applyBorder="1" applyAlignment="1">
      <alignment horizontal="center"/>
    </xf>
    <xf numFmtId="1" fontId="7" fillId="4" borderId="38" xfId="2" applyNumberFormat="1" applyFont="1" applyFill="1" applyBorder="1" applyAlignment="1">
      <alignment horizontal="center"/>
    </xf>
    <xf numFmtId="0" fontId="7" fillId="4" borderId="29" xfId="2" applyFont="1" applyFill="1" applyBorder="1" applyAlignment="1">
      <alignment horizontal="center"/>
    </xf>
    <xf numFmtId="0" fontId="7" fillId="4" borderId="38" xfId="2" applyFont="1" applyFill="1" applyBorder="1" applyAlignment="1">
      <alignment horizontal="center"/>
    </xf>
    <xf numFmtId="0" fontId="9" fillId="4" borderId="0" xfId="2" applyFont="1" applyFill="1" applyAlignment="1">
      <alignment horizontal="center" wrapText="1"/>
    </xf>
    <xf numFmtId="1" fontId="7" fillId="4" borderId="25" xfId="0" applyNumberFormat="1" applyFont="1" applyFill="1" applyBorder="1" applyAlignment="1">
      <alignment horizontal="center"/>
    </xf>
    <xf numFmtId="1" fontId="7" fillId="4" borderId="25" xfId="0" applyNumberFormat="1" applyFont="1" applyFill="1" applyBorder="1" applyAlignment="1">
      <alignment horizontal="center" wrapText="1"/>
    </xf>
    <xf numFmtId="1" fontId="7" fillId="4" borderId="29" xfId="2" applyNumberFormat="1" applyFont="1" applyFill="1" applyBorder="1" applyAlignment="1">
      <alignment horizontal="center" wrapText="1"/>
    </xf>
    <xf numFmtId="1" fontId="7" fillId="4" borderId="38" xfId="2" applyNumberFormat="1" applyFont="1" applyFill="1" applyBorder="1" applyAlignment="1">
      <alignment horizontal="center" wrapText="1"/>
    </xf>
    <xf numFmtId="0" fontId="7" fillId="4" borderId="28" xfId="2" applyFont="1" applyFill="1" applyBorder="1" applyAlignment="1">
      <alignment horizontal="center"/>
    </xf>
    <xf numFmtId="0" fontId="7" fillId="4" borderId="39" xfId="2" applyFont="1" applyFill="1" applyBorder="1" applyAlignment="1">
      <alignment horizontal="center"/>
    </xf>
    <xf numFmtId="49" fontId="7" fillId="4" borderId="25" xfId="4" applyNumberFormat="1" applyFont="1" applyFill="1" applyBorder="1" applyAlignment="1">
      <alignment horizontal="center" vertical="center" wrapText="1"/>
    </xf>
    <xf numFmtId="49" fontId="7" fillId="4" borderId="4" xfId="0" applyNumberFormat="1" applyFont="1" applyFill="1" applyBorder="1" applyAlignment="1">
      <alignment horizontal="center" wrapText="1"/>
    </xf>
    <xf numFmtId="0" fontId="9" fillId="4" borderId="0" xfId="2" applyFont="1" applyFill="1" applyAlignment="1">
      <alignment horizontal="center" vertical="center"/>
    </xf>
    <xf numFmtId="0" fontId="9" fillId="4" borderId="25" xfId="2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left" vertical="center"/>
    </xf>
    <xf numFmtId="0" fontId="7" fillId="4" borderId="25" xfId="2" applyFont="1" applyFill="1" applyBorder="1" applyAlignment="1">
      <alignment horizontal="left" wrapText="1" indent="1"/>
    </xf>
    <xf numFmtId="0" fontId="7" fillId="4" borderId="29" xfId="2" applyFont="1" applyFill="1" applyBorder="1" applyAlignment="1">
      <alignment horizontal="left" wrapText="1" indent="1"/>
    </xf>
    <xf numFmtId="0" fontId="9" fillId="4" borderId="25" xfId="2" applyFont="1" applyFill="1" applyBorder="1" applyAlignment="1">
      <alignment horizontal="left" vertical="center" wrapText="1"/>
    </xf>
    <xf numFmtId="0" fontId="9" fillId="4" borderId="29" xfId="2" applyFont="1" applyFill="1" applyBorder="1" applyAlignment="1">
      <alignment horizontal="left" vertical="center" wrapText="1"/>
    </xf>
    <xf numFmtId="0" fontId="9" fillId="4" borderId="25" xfId="2" applyFont="1" applyFill="1" applyBorder="1" applyAlignment="1">
      <alignment horizontal="left"/>
    </xf>
    <xf numFmtId="0" fontId="9" fillId="4" borderId="29" xfId="2" applyFont="1" applyFill="1" applyBorder="1" applyAlignment="1">
      <alignment horizontal="left"/>
    </xf>
    <xf numFmtId="0" fontId="7" fillId="4" borderId="25" xfId="2" applyFont="1" applyFill="1" applyBorder="1" applyAlignment="1">
      <alignment horizontal="left" vertical="center" wrapText="1"/>
    </xf>
    <xf numFmtId="0" fontId="7" fillId="4" borderId="29" xfId="2" applyFont="1" applyFill="1" applyBorder="1" applyAlignment="1">
      <alignment horizontal="left" vertical="center" wrapText="1"/>
    </xf>
    <xf numFmtId="0" fontId="7" fillId="4" borderId="28" xfId="2" applyFont="1" applyFill="1" applyBorder="1" applyAlignment="1">
      <alignment horizontal="center" vertical="center"/>
    </xf>
    <xf numFmtId="0" fontId="7" fillId="4" borderId="9" xfId="2" applyFont="1" applyFill="1" applyBorder="1" applyAlignment="1">
      <alignment horizontal="center" vertical="center"/>
    </xf>
    <xf numFmtId="0" fontId="7" fillId="4" borderId="39" xfId="2" applyFont="1" applyFill="1" applyBorder="1" applyAlignment="1">
      <alignment horizontal="center" vertical="center"/>
    </xf>
    <xf numFmtId="0" fontId="9" fillId="4" borderId="4" xfId="2" applyFont="1" applyFill="1" applyBorder="1" applyAlignment="1">
      <alignment horizontal="center" vertical="center"/>
    </xf>
    <xf numFmtId="0" fontId="7" fillId="4" borderId="41" xfId="2" applyFont="1" applyFill="1" applyBorder="1" applyAlignment="1">
      <alignment horizontal="center" vertical="center" wrapText="1"/>
    </xf>
    <xf numFmtId="0" fontId="7" fillId="4" borderId="4" xfId="2" applyFont="1" applyFill="1" applyBorder="1" applyAlignment="1">
      <alignment horizontal="center" vertical="center" wrapText="1"/>
    </xf>
    <xf numFmtId="0" fontId="7" fillId="4" borderId="25" xfId="2" applyFont="1" applyFill="1" applyBorder="1"/>
    <xf numFmtId="0" fontId="7" fillId="4" borderId="4" xfId="2" applyFont="1" applyFill="1" applyBorder="1"/>
    <xf numFmtId="0" fontId="7" fillId="4" borderId="4" xfId="2" applyFont="1" applyFill="1" applyBorder="1" applyAlignment="1">
      <alignment horizontal="center"/>
    </xf>
    <xf numFmtId="49" fontId="7" fillId="4" borderId="0" xfId="0" applyNumberFormat="1" applyFont="1" applyFill="1" applyAlignment="1">
      <alignment horizontal="center" vertical="top" wrapText="1"/>
    </xf>
    <xf numFmtId="0" fontId="7" fillId="4" borderId="0" xfId="0" applyFont="1" applyFill="1" applyAlignment="1">
      <alignment horizontal="left" vertical="center" wrapText="1"/>
    </xf>
    <xf numFmtId="0" fontId="7" fillId="4" borderId="0" xfId="0" applyFont="1" applyFill="1" applyAlignment="1">
      <alignment horizontal="justify" vertical="center" wrapText="1"/>
    </xf>
    <xf numFmtId="0" fontId="7" fillId="4" borderId="0" xfId="0" applyFont="1" applyFill="1" applyAlignment="1">
      <alignment horizontal="justify" wrapText="1"/>
    </xf>
    <xf numFmtId="0" fontId="7" fillId="4" borderId="0" xfId="0" applyFont="1" applyFill="1" applyAlignment="1">
      <alignment horizontal="center" vertical="top" wrapText="1"/>
    </xf>
    <xf numFmtId="0" fontId="7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wrapText="1"/>
    </xf>
    <xf numFmtId="0" fontId="9" fillId="4" borderId="9" xfId="0" applyFont="1" applyFill="1" applyBorder="1" applyAlignment="1">
      <alignment horizontal="right" vertical="center" wrapText="1" indent="1"/>
    </xf>
    <xf numFmtId="0" fontId="9" fillId="4" borderId="17" xfId="0" applyFont="1" applyFill="1" applyBorder="1" applyAlignment="1">
      <alignment horizontal="right" vertical="center" wrapText="1" indent="1"/>
    </xf>
    <xf numFmtId="0" fontId="7" fillId="4" borderId="1" xfId="0" applyFont="1" applyFill="1" applyBorder="1" applyAlignment="1">
      <alignment horizontal="center" wrapText="1"/>
    </xf>
    <xf numFmtId="0" fontId="7" fillId="4" borderId="3" xfId="0" applyFont="1" applyFill="1" applyBorder="1" applyAlignment="1">
      <alignment horizontal="center" wrapText="1"/>
    </xf>
    <xf numFmtId="0" fontId="7" fillId="4" borderId="19" xfId="0" applyFont="1" applyFill="1" applyBorder="1" applyAlignment="1">
      <alignment horizontal="center" wrapText="1"/>
    </xf>
    <xf numFmtId="0" fontId="7" fillId="4" borderId="29" xfId="0" applyFont="1" applyFill="1" applyBorder="1" applyAlignment="1">
      <alignment horizontal="left" vertical="top" wrapText="1" indent="2"/>
    </xf>
    <xf numFmtId="0" fontId="7" fillId="4" borderId="38" xfId="0" applyFont="1" applyFill="1" applyBorder="1" applyAlignment="1">
      <alignment horizontal="center" wrapText="1"/>
    </xf>
    <xf numFmtId="0" fontId="7" fillId="4" borderId="15" xfId="0" applyFont="1" applyFill="1" applyBorder="1" applyAlignment="1">
      <alignment horizontal="center" wrapText="1"/>
    </xf>
    <xf numFmtId="0" fontId="7" fillId="4" borderId="29" xfId="0" applyFont="1" applyFill="1" applyBorder="1" applyAlignment="1">
      <alignment wrapText="1"/>
    </xf>
    <xf numFmtId="0" fontId="7" fillId="4" borderId="29" xfId="0" applyFont="1" applyFill="1" applyBorder="1" applyAlignment="1">
      <alignment horizontal="left" wrapText="1" indent="2"/>
    </xf>
    <xf numFmtId="0" fontId="7" fillId="4" borderId="1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9" fillId="4" borderId="44" xfId="0" applyFont="1" applyFill="1" applyBorder="1" applyAlignment="1">
      <alignment horizontal="center" vertical="center" wrapText="1"/>
    </xf>
    <xf numFmtId="0" fontId="9" fillId="4" borderId="43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right" indent="1"/>
    </xf>
    <xf numFmtId="0" fontId="7" fillId="4" borderId="17" xfId="0" applyFont="1" applyFill="1" applyBorder="1" applyAlignment="1">
      <alignment horizontal="right" indent="1"/>
    </xf>
  </cellXfs>
  <cellStyles count="7">
    <cellStyle name="Обычный" xfId="0" builtinId="0"/>
    <cellStyle name="Обычный 2" xfId="1"/>
    <cellStyle name="Обычный 3" xfId="2"/>
    <cellStyle name="Обычный_2002год" xfId="3"/>
    <cellStyle name="Плохой" xfId="4" builtinId="27"/>
    <cellStyle name="Финансовый 2" xfId="5"/>
    <cellStyle name="Хороший" xfId="6" builtinId="26"/>
  </cellStyles>
  <dxfs count="0"/>
  <tableStyles count="0" defaultTableStyle="TableStyleMedium2" defaultPivotStyle="PivotStyleLight16"/>
  <extLst xmlns:x14="http://schemas.microsoft.com/office/spreadsheetml/2009/9/main">
    <ext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tc={00C000A3-00C1-4180-B0F2-00C400650079}" id="{C5FCAC2B-53FE-B821-D446-D66D120FBFD4}"/>
  <person displayName="tc={00EE0026-003A-4E84-8A7E-001F0060000F}" id="{B88FF61B-2D90-5F5D-E6CD-88EB20E91FE8}"/>
  <person displayName="tc={00F20006-00F9-4C7A-B3C5-009B009300FB}" id="{13978DAD-1C8D-6C66-283D-E47E4568DBA2}"/>
  <person displayName="tc={000C00DC-003D-487C-B658-00D5001500E6}" id="{8A9E1657-397D-56FA-69F4-21A061977262}"/>
  <person displayName="tc={0097003D-0089-44F8-8FEE-00FF00690046}" id="{3C24CF36-F49C-3AFC-785A-3F189E7ADC2A}"/>
  <person displayName="tc={00B80048-00FE-4661-868E-00EE001C0018}" id="{0B9763F9-67EA-6DDE-616D-EA94CD6949F3}"/>
  <person displayName="tc={00BA0010-00C0-4E83-811A-00280081006A}" id="{38AD42EE-A77B-27B4-2E3E-CB87F4B2E122}"/>
  <person displayName="tc={00890019-0078-44F9-99E2-006B003000DF}" id="{A312F59D-845D-5818-6393-6233DEC7665D}"/>
  <person displayName="tc={003800DE-00D3-4FB4-8113-002700830030}" id="{9EEC3E64-00FA-7FE9-314B-9A67C06200E3}"/>
  <person displayName="tc={007C004E-0001-4B7B-AF42-0000001800A6}" id="{31CD56CA-6DDD-8B2A-6E79-CF81A3D3F9DE}"/>
  <person displayName="tc={002E004A-0037-4466-A7E7-004D005200A2}" id="{D49C66BF-A6E6-B49C-A87E-8E80F9FFC6C8}"/>
  <person displayName="tc={00CD0029-002D-4E62-8BDD-009C00D70015}" id="{E9402E0B-1233-2679-6EF3-41B926404083}"/>
  <person displayName="tc={00F90035-00A0-4DB0-BBE2-002C00130008}" id="{18FFE523-6998-0366-7999-D92C5D6AF6AB}"/>
  <person displayName="tc={00F9002B-00D1-4F66-8B1D-007100B40015}" id="{52DD82AD-19E4-EC97-90B7-990A4D180DE7}"/>
  <person displayName="tc={00C30048-0099-4CB3-8BC5-009400430016}" id="{1F2466D0-07E5-D322-2CC3-9183E010C2C9}"/>
  <person displayName="tc={00BB0074-00D2-4EDD-8B86-0081003A008F}" id="{8321D04D-82F3-5999-4F5B-8B6D4DD01B8A}"/>
  <person displayName="tc={007C0021-0066-4E84-A023-00E9003900A1}" id="{7048052F-6C4A-4BF2-08F5-F4DE3062BCB3}"/>
  <person displayName="tc={00A30072-0048-4701-A728-009F00A300D5}" id="{7B40003F-4CC4-9F57-EDBC-AAC805DB3CFC}"/>
  <person displayName="tc={004C009E-00B4-43FB-8485-001B00A900ED}" id="{667D0812-6889-10FD-1C9D-2F2F86F4514B}"/>
  <person displayName="tc={000E00C8-00AE-48EC-8C64-00B2001D00F3}" id="{F7929648-19B7-ABBB-C91E-1E1D1E9AF819}"/>
  <person displayName="tc={00DF001E-00A4-43DB-919B-004800DE0070}" id="{1D803725-701D-2C84-A52C-9B72901FC380}"/>
  <person displayName="tc={00D800C2-000D-4A1F-99E2-0075008D0004}" id="{81D7DF21-1A53-7EA5-7C22-E7ED562344A1}"/>
  <person displayName="tc={00B8004C-00DF-40E7-B053-0005001200E2}" id="{4FE8A4DE-9378-63B0-5F9C-1C216EA34ABD}"/>
  <person displayName="tc={005F0043-0019-45B3-87F0-007800180052}" id="{B37FBF93-B731-ACC8-3305-00F06F332CD7}"/>
  <person displayName="tc={005400A8-003B-46D9-AE1B-0082008C002E}" id="{E96939C7-FB5D-7A4F-E467-DAD1B1B78236}"/>
  <person displayName="tc={0041006C-00C9-4C01-8D1A-008C00220065}" id="{DEEDEF70-1FF9-C996-C5C7-FD8245087CC7}"/>
  <person displayName="tc={007200F4-00CC-4EA8-BE9C-003100D1007B}" id="{9BAB389F-48C7-2F1B-2BD2-526AA82801BB}"/>
  <person displayName="tc={000C0032-00E7-4E8F-8BC6-00C200A40033}" id="{D1596266-FB18-7825-8A26-8271874FB774}"/>
  <person displayName="tc={00C50076-0025-446D-8E39-006B008A0040}" id="{C9A218E0-BC7A-1668-AC78-8F9053987143}"/>
  <person displayName="tc={006100A1-0022-4A06-85C5-0027000B0000}" id="{0D831C4C-18AE-0ED3-305A-387BB46EA9AB}"/>
  <person displayName="tc={00E300DB-00FB-417D-BE89-001800F20059}" id="{191EFD8F-73EE-5B0F-70A7-A61B63654129}"/>
  <person displayName="tc={00EE00C2-0051-41C7-B308-0091004C00C9}" id="{D0878645-1413-A37D-55BF-4DEEEC2DB085}"/>
  <person displayName="tc={004E00EA-00C8-4F2C-8EA8-009A00ED00DD}" id="{C8D1ABC8-70AF-0AB7-3082-A13B491E511D}"/>
  <person displayName="tc={006F0058-008A-43C9-8038-007000EB00B8}" id="{5D304661-3E9A-09D5-4699-161A98CA5DF3}"/>
</personList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2" personId="{C5FCAC2B-53FE-B821-D446-D66D120FBFD4}" id="{00AF00AF-0077-4BD0-85F2-00F7005500F4}" done="0">
    <text xml:space="preserve">Юлия Миндрина П.:
Каждый раздел на отдельной вкладке
</text>
  </threadedComment>
  <threadedComment ref="I13" personId="{B88FF61B-2D90-5F5D-E6CD-88EB20E91FE8}" id="{00F900ED-00E2-40E5-9AE7-004300150024}" done="0">
    <text xml:space="preserve">Черненкова Светлана Владимировна:
5 знаков после запятой
</text>
  </threadedComment>
</ThreadedComments>
</file>

<file path=xl/threadedComments/threadedComment10.xml><?xml version="1.0" encoding="utf-8"?>
<ThreadedComments xmlns="http://schemas.microsoft.com/office/spreadsheetml/2018/threadedcomments" xmlns:x="http://schemas.openxmlformats.org/spreadsheetml/2006/main">
  <threadedComment ref="K18" personId="{191EFD8F-73EE-5B0F-70A7-A61B63654129}" id="{002D004D-0038-4593-BC05-00D400A30019}" done="0">
    <text xml:space="preserve">Юлия Миндрина П.:
Если гр.8="18, иное", то поле комментарий обязательно для заполенния, в котором пользователю необходимо будет указывать иное направление исопльзования, которое отсутствует для выбора в графе 8.
</text>
  </threadedComment>
  <threadedComment ref="D18" personId="{D0878645-1413-A37D-55BF-4DEEEC2DB085}" id="{003900D2-00B3-49EB-B2CB-003800AE00A3}" done="0">
    <text xml:space="preserve">Юлия Миндрина П.:
Выбор из списка:
1 - здание (строение, сооружение) в целом, 
2 - помещение в здании, строении (за исключением подвалов, чердаков), 
3 - подвалы, чердаки, 
4 - конструктивная часть здания (крыша, стена),
 5 - архитектурный элемент фасада здания (навес над входными дверями зданий), 
6 - часть помещения в местах общего пользования (вестибюли, холлы, фойе, коридоры), 
7 - линии электропередачи, линии связи (в том числе линейно-кабельные сооружения),
 8 - трубопроводы, 
9 - автомобильные дороги, 
10 - железнодорожные линии, 
11 - резервуар, иная емкость, 
12 - скважины на воду, 
13 - скважины газовые и нефтяные, 
14 - скважины иные, 
15 - движимое имущество, предоставляемое в прокат, 
16 - иные
</text>
  </threadedComment>
  <threadedComment ref="F18" personId="{C8D1ABC8-70AF-0AB7-3082-A13B491E511D}" id="{00E8005E-0019-4A51-9519-00960091002C}" done="0">
    <text xml:space="preserve">Юлия Миндрина П.:
выбор из справочника ОКЕИ(#Okei)
</text>
  </threadedComment>
  <threadedComment ref="I18" personId="{5D304661-3E9A-09D5-4699-161A98CA5DF3}" id="{00D400E5-0096-458B-B6D6-00CA00D900AF}" done="0">
    <text xml:space="preserve">Юлия Миндрина П.:
Выбор из списка:
 1 - размещение банкоматов, 
2 - размещение торговых автоматов для продажи воды, кофе и кондитерских изделий, 
3 - размещение столовых и буфетов, 
4 - размещение книжных киосков, магазинов канцелярских принадлежностей, 
5 - размещение аптечных пунктов, 
6 - размещение торговых автоматов для продажи бахил, одноразовых халатов, 
7 - размещение платежных терминалов,
 8 - размещение иных торговых точек, 
9 - размещение офисов банков, 
10 - проведение образовательных и информационно-просветительских мероприятий, 
11 - проведение концертно-зрелищных мероприятий, 
12 - проведение ярмарок, выставок, 
13 - проведение конгрессов, съездов, симпозиумов, конференций, 
14 - проведение спортивных мероприятий, 
15 - проведение иных культурно-массовых мероприятий, 
16 - прокат оборудования, 
17 - прокат спортивного инвентаря,
18 - иное.
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16" personId="{13978DAD-1C8D-6C66-283D-E47E4568DBA2}" id="{004B000F-0042-4A05-BA63-0034007500BB}" done="0">
    <text xml:space="preserve">Юлия Миндрина П.:
Выбор организации из справочника #Department вкладка Юридические и физичские лица
</text>
  </threadedComment>
  <threadedComment ref="I16" personId="{8A9E1657-397D-56FA-69F4-21A061977262}" id="{00C80034-000D-4DDD-8058-004D00C9001D}" done="0">
    <text xml:space="preserve">Юлия Миндрина П.:
Выбор одного из значений:
1 - денежные средства
2 - имущество
3 - право пользования нематериальными активами
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A13" personId="{3C24CF36-F49C-3AFC-785A-3F189E7ADC2A}" id="{00D60010-00DD-450F-A2BD-006900480062}" done="0">
    <text xml:space="preserve">Юлия Миндрина П.:
Раздел заполняется в целых числах
Добавить проверки при сохранении:
1) если хотя бы одна из граф (гр.8 или гр.14 или гр.16 по коду строки 9000) равна нулю, выводить сообщение об ошибке.
2) если разница |гр.8-гр.16|&gt;50% гр.8строки9000, то выводит сообщение об ошибке
</text>
  </threadedComment>
  <threadedComment ref="A21" personId="{0B9763F9-67EA-6DDE-616D-EA94CD6949F3}" id="{00A10068-00EF-46B2-9806-0033008E00D5}" done="0">
    <text xml:space="preserve">Юлия Миндрина П.:
Выбирать из спарвочника Категория должностей (#PfhdPostCategory)
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A1" personId="{38AD42EE-A77B-27B4-2E3E-CB87F4B2E122}" id="{00970099-00A5-44D0-8DB4-00AE001A0078}" done="0">
    <text xml:space="preserve">Юлия Миндрина П.:
Если хотя бы одна из используемой в формуле графа, начиная с 11 отлична от нуля, то осуществлять проверку по этой формуле при сохранении:
1)гр.4=гр.11+гр.12+гр.13+гр.14+гр.15+гр.16
2)гр.7=гр.17+гр.18+гр.19+гр.20+гр.21+гр.22
3)гр.8=гр.23+гр.24+гр.25+гр.26+гр.27+гр.28
4)гр.9=гр.29+гр.30+гр.31+гр.32+гр.33+гр.34
5)гр.10=гр.35+гр.36+гр.37+гр.38+гр.39+гр.40
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A18" personId="{A312F59D-845D-5818-6393-6233DEC7665D}" id="{00EA0011-0004-48E7-AEC5-00AF00D1007E}" done="0">
    <text xml:space="preserve">Юлия Миндрина П.:
Юлия Миндрина П.: Выбор из справочника Банковские счета карточки организации либо ручной ввод
</text>
  </threadedComment>
</ThreadedComments>
</file>

<file path=xl/threadedComments/threadedComment6.xml><?xml version="1.0" encoding="utf-8"?>
<ThreadedComments xmlns="http://schemas.microsoft.com/office/spreadsheetml/2018/threadedcomments" xmlns:x="http://schemas.openxmlformats.org/spreadsheetml/2006/main">
  <threadedComment ref="E31" personId="{9EEC3E64-00FA-7FE9-314B-9A67C06200E3}" id="{001200D4-0037-4068-BA3E-005E007A00D0}" done="0">
    <text xml:space="preserve">Юлия Миндрина П.:
выбор из справочника ОКТМО #Oktmo
</text>
  </threadedComment>
  <threadedComment ref="I31" personId="{31CD56CA-6DDD-8B2A-6E79-CF81A3D3F9DE}" id="{004800F8-000A-493B-A9A8-00B800400089}" done="0">
    <text xml:space="preserve">Юлия Миндрина П.:
выбор из справочника ОКЕИ(#Okei)
</text>
  </threadedComment>
  <threadedComment ref="I35" personId="{D49C66BF-A6E6-B49C-A87E-8E80F9FFC6C8}" id="{000C002A-0070-4E39-A790-00100033007A}" done="0">
    <text xml:space="preserve">Юлия Миндрина П.:
выбор из справочника ОКЕИ(#Okei)
</text>
  </threadedComment>
  <threadedComment ref="I38" personId="{E9402E0B-1233-2679-6EF3-41B926404083}" id="{00A00027-00FE-43B0-9607-008900C700A6}" done="0">
    <text xml:space="preserve">Юлия Миндрина П.:
выбор из справочника ОКЕИ(#Okei)
</text>
  </threadedComment>
  <threadedComment ref="I41" personId="{18FFE523-6998-0366-7999-D92C5D6AF6AB}" id="{008A0044-006D-43E2-A520-009D005300C6}" done="0">
    <text xml:space="preserve">Юлия Миндрина П.:
выбор из справочника ОКЕИ(#Okei)
</text>
  </threadedComment>
  <threadedComment ref="I44" personId="{52DD82AD-19E4-EC97-90B7-990A4D180DE7}" id="{001600E7-001C-4B87-B975-009A009300C7}" done="0">
    <text xml:space="preserve">Юлия Миндрина П.:
выбор из справочника ОКЕИ(#Okei)
</text>
  </threadedComment>
</ThreadedComments>
</file>

<file path=xl/threadedComments/threadedComment7.xml><?xml version="1.0" encoding="utf-8"?>
<ThreadedComments xmlns="http://schemas.microsoft.com/office/spreadsheetml/2018/threadedcomments" xmlns:x="http://schemas.openxmlformats.org/spreadsheetml/2006/main">
  <threadedComment ref="M14" personId="{1F2466D0-07E5-D322-2CC3-9183E010C2C9}" id="{00D2000B-008B-4646-A2A2-002000260047}" done="0">
    <text xml:space="preserve">Черненкова Светлана Владимировна:
8 знаков после зяпятой
</text>
  </threadedComment>
  <threadedComment ref="L17" personId="{8321D04D-82F3-5999-4F5B-8B6D4DD01B8A}" id="{001000C0-00E1-4B40-A1C6-00A40011001C}" done="0">
    <text xml:space="preserve">Юлия Миндрина П.:
выбор даты
</text>
  </threadedComment>
  <threadedComment ref="P17" personId="{7048052F-6C4A-4BF2-08F5-F4DE3062BCB3}" id="{006700A8-0067-4986-800A-00F0003B00CD}" done="0">
    <text xml:space="preserve">Юлия Миндрина П.:
Выбор из списка (в отчет выводить цифровое значение):
1 - для осуществления основной деятельности в рамках государственного (муниципального) задания,
2 - для осуществления основной деятельности за плату сверх государственного (муниципального) задания.
</text>
  </threadedComment>
  <threadedComment ref="E17" personId="{7B40003F-4CC4-9F57-EDBC-AAC805DB3CFC}" id="{0032007B-000B-449E-B512-00A000EF0017}" done="0">
    <text xml:space="preserve">Юлия Миндрина П.:
выбор из справочника ОКЕИ(#Okei)
</text>
  </threadedComment>
  <threadedComment ref="N38" personId="{667D0812-6889-10FD-1C9D-2F2F86F4514B}" id="{00100084-00DE-4101-9D8C-00A7005D0069}" done="0">
    <text xml:space="preserve">Черненкова Светлана Владимировна:
Черненкова С.В.: разрешить ручное редактирование наслучай если условия договора будут другими
</text>
  </threadedComment>
  <threadedComment ref="P38" personId="{F7929648-19B7-ABBB-C91E-1E1D1E9AF819}" id="{00620022-0097-40A0-81AC-00C800190068}" done="0">
    <text xml:space="preserve">Юлия Миндрина П.:
Выбор из списка (в отчет выводить цифровое значение):
1 - для осуществления основной деятельности в рамках государственного (муниципального) задания,
2 - для осуществления основной деятельности за плату сверх государственного (муниципального) задания.
</text>
  </threadedComment>
  <threadedComment ref="Q38" personId="{1D803725-701D-2C84-A52C-9B72901FC380}" id="{00D00048-000E-4F5B-ABA1-001D009A006C}" done="0">
    <text xml:space="preserve">Юлия Миндрина П.:
Выбор из списка (в отчет выводить цифровое значение):
3 - проведение концертно-зрелищных мероприятий и иных культурно-массовых мероприятий, 
4 - проведение спортивных мероприятий, 
5 - проведение конференций, семинаров, выставок, переговоров, встреч, совещаний, съездов, конгрессов, 
6 - для иных мероприятий. 
</text>
  </threadedComment>
</ThreadedComments>
</file>

<file path=xl/threadedComments/threadedComment8.xml><?xml version="1.0" encoding="utf-8"?>
<ThreadedComments xmlns="http://schemas.microsoft.com/office/spreadsheetml/2018/threadedcomments" xmlns:x="http://schemas.openxmlformats.org/spreadsheetml/2006/main">
  <threadedComment ref="L21" personId="{81D7DF21-1A53-7EA5-7C22-E7ED562344A1}" id="{00C500FD-00C1-4F88-8E28-009400BC0001}" done="0">
    <text xml:space="preserve">Юлия Миндрина П.:
выбор даты
</text>
  </threadedComment>
  <threadedComment ref="M21" personId="{4FE8A4DE-9378-63B0-5F9C-1C216EA34ABD}" id="{00EE00DC-0052-4672-BAFC-006C003E0068}" done="0">
    <text xml:space="preserve">Юлия Миндрина П.:
выбор даты
</text>
  </threadedComment>
  <threadedComment ref="O21" personId="{B37FBF93-B731-ACC8-3305-00F06F332CD7}" id="{00BF0095-0006-48D7-A95E-00BC00450013}" done="0">
    <text xml:space="preserve">Юлия Миндрина П.:
Выбор из списка (в отчет выводить цифровое значение):
1 - для осуществления основной деятельности в рамках государственного (муниципального) задания,
2 - для осуществления основной деятельности за плату сверх государственного (муниципального) задания.ё
</text>
  </threadedComment>
  <threadedComment ref="P21" personId="{E96939C7-FB5D-7A4F-E467-DAD1B1B78236}" id="{00EE006B-0048-4769-8C91-00ED00D8002C}" done="0">
    <text xml:space="preserve">Юлия Миндрина П.:
Выбор из списка (в отчет выводить цифровое значение):
3 - проведение концертно-зрелищных мероприятий и иных культурно-массовых мероприятий, 
4 - проведение спортивных мероприятий, 
5 - проведение конференций, семинаров, выставок, переговоров, встреч, совещаний, съездов, конгрессов, 
6 - для иных мероприятий. 
</text>
  </threadedComment>
  <threadedComment ref="F21" personId="{DEEDEF70-1FF9-C996-C5C7-FD8245087CC7}" id="{00F600B4-0024-4B4D-BA60-003C0062000E}" done="0">
    <text xml:space="preserve">Юлия Миндрина П.:
выбор из справочника ОКЕИ(#Okei)
</text>
  </threadedComment>
  <threadedComment ref="F24" personId="{9BAB389F-48C7-2F1B-2BD2-526AA82801BB}" id="{0095005D-00CD-42A0-A197-0039003300CA}" done="0">
    <text xml:space="preserve">Юлия Миндрина П.:
выбор из справочника ОКЕИ(#Okei)
</text>
  </threadedComment>
  <threadedComment ref="F30" personId="{D1596266-FB18-7825-8A26-8271874FB774}" id="{004F0063-0018-4CED-9085-004A00FF00A4}" done="0">
    <text xml:space="preserve">Юлия Миндрина П.:
выбор из справочника ОКЕИ(#Okei)
</text>
  </threadedComment>
  <threadedComment ref="F33" personId="{C9A218E0-BC7A-1668-AC78-8F9053987143}" id="{00E9005A-00FE-47B8-8B81-0028005D0094}" done="0">
    <text xml:space="preserve">Юлия Миндрина П.:
выбор из справочника ОКЕИ(#Okei)
</text>
  </threadedComment>
</ThreadedComments>
</file>

<file path=xl/threadedComments/threadedComment9.xml><?xml version="1.0" encoding="utf-8"?>
<ThreadedComments xmlns="http://schemas.microsoft.com/office/spreadsheetml/2018/threadedcomments" xmlns:x="http://schemas.openxmlformats.org/spreadsheetml/2006/main">
  <threadedComment ref="D16" personId="{0D831C4C-18AE-0ED3-305A-387BB46EA9AB}" id="{00EE00EA-001E-4AF6-B363-0060004900C5}" done="0">
    <text xml:space="preserve">Черненкова Светлана Владимировна:
2 знака после запятой
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0.bin"/><Relationship Id="rId4" Type="http://schemas.microsoft.com/office/2017/10/relationships/threadedComment" Target="../threadedComments/threadedComment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2.bin"/><Relationship Id="rId4" Type="http://schemas.microsoft.com/office/2017/10/relationships/threadedComment" Target="../threadedComments/threadedComment5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3.bin"/><Relationship Id="rId4" Type="http://schemas.microsoft.com/office/2017/10/relationships/threadedComment" Target="../threadedComments/threadedComment6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6.bin"/><Relationship Id="rId4" Type="http://schemas.microsoft.com/office/2017/10/relationships/threadedComment" Target="../threadedComments/threadedComment7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7.bin"/><Relationship Id="rId4" Type="http://schemas.microsoft.com/office/2017/10/relationships/threadedComment" Target="../threadedComments/threadedComment8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8.bin"/><Relationship Id="rId4" Type="http://schemas.microsoft.com/office/2017/10/relationships/threadedComment" Target="../threadedComments/threadedComment9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24.bin"/><Relationship Id="rId4" Type="http://schemas.microsoft.com/office/2017/10/relationships/threadedComment" Target="../threadedComments/threadedComment10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Relationship Id="rId4" Type="http://schemas.microsoft.com/office/2017/10/relationships/threadedComment" Target="../threadedComments/threadedComment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Relationship Id="rId4" Type="http://schemas.microsoft.com/office/2017/10/relationships/threadedComment" Target="../threadedComments/threadedComment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W91"/>
  <sheetViews>
    <sheetView workbookViewId="0">
      <selection activeCell="P24" sqref="P24:BY24"/>
    </sheetView>
  </sheetViews>
  <sheetFormatPr defaultColWidth="1.44140625" defaultRowHeight="15.6" customHeight="1"/>
  <cols>
    <col min="1" max="257" width="1.44140625" style="1" customWidth="1"/>
  </cols>
  <sheetData>
    <row r="1" spans="1:97" s="2" customFormat="1" ht="10.199999999999999">
      <c r="CS1" s="3" t="s">
        <v>0</v>
      </c>
    </row>
    <row r="2" spans="1:97" s="2" customFormat="1" ht="10.199999999999999">
      <c r="CS2" s="3" t="s">
        <v>1</v>
      </c>
    </row>
    <row r="3" spans="1:97" s="2" customFormat="1" ht="10.199999999999999">
      <c r="CS3" s="3" t="s">
        <v>2</v>
      </c>
    </row>
    <row r="4" spans="1:97" s="2" customFormat="1" ht="10.199999999999999">
      <c r="CS4" s="3" t="s">
        <v>3</v>
      </c>
    </row>
    <row r="5" spans="1:97" s="2" customFormat="1" ht="10.199999999999999">
      <c r="CS5" s="3" t="s">
        <v>4</v>
      </c>
    </row>
    <row r="6" spans="1:97" s="2" customFormat="1" ht="10.199999999999999">
      <c r="CS6" s="3" t="s">
        <v>5</v>
      </c>
    </row>
    <row r="7" spans="1:97" s="4" customFormat="1" ht="10.199999999999999">
      <c r="CS7" s="5" t="s">
        <v>6</v>
      </c>
    </row>
    <row r="8" spans="1:97" s="6" customFormat="1" ht="13.2"/>
    <row r="9" spans="1:97" s="6" customFormat="1" ht="13.2"/>
    <row r="10" spans="1:97">
      <c r="A10" s="675" t="s">
        <v>7</v>
      </c>
      <c r="B10" s="675"/>
      <c r="C10" s="675"/>
      <c r="D10" s="675"/>
      <c r="E10" s="675"/>
      <c r="F10" s="675"/>
      <c r="G10" s="675"/>
      <c r="H10" s="675"/>
      <c r="I10" s="675"/>
      <c r="J10" s="675"/>
      <c r="K10" s="675"/>
      <c r="L10" s="675"/>
      <c r="M10" s="675"/>
      <c r="N10" s="675"/>
      <c r="O10" s="675"/>
      <c r="P10" s="675"/>
      <c r="Q10" s="675"/>
      <c r="R10" s="675"/>
      <c r="S10" s="675"/>
      <c r="T10" s="675"/>
      <c r="U10" s="675"/>
      <c r="V10" s="675"/>
      <c r="W10" s="675"/>
      <c r="X10" s="675"/>
      <c r="Y10" s="675"/>
      <c r="Z10" s="675"/>
      <c r="AA10" s="675"/>
      <c r="AB10" s="675"/>
      <c r="AC10" s="675"/>
      <c r="AD10" s="675"/>
      <c r="AE10" s="675"/>
      <c r="AF10" s="675"/>
      <c r="AG10" s="675"/>
      <c r="AH10" s="675"/>
      <c r="AI10" s="675"/>
      <c r="AJ10" s="675"/>
      <c r="AK10" s="675"/>
      <c r="AL10" s="675"/>
      <c r="AM10" s="675"/>
      <c r="AN10" s="675"/>
      <c r="AO10" s="675"/>
      <c r="AP10" s="675"/>
      <c r="AQ10" s="675"/>
      <c r="AR10" s="675"/>
      <c r="AS10" s="675"/>
      <c r="AT10" s="675"/>
      <c r="AU10" s="675"/>
      <c r="AV10" s="675"/>
      <c r="AW10" s="675"/>
      <c r="AX10" s="675"/>
      <c r="AY10" s="675"/>
      <c r="AZ10" s="675"/>
      <c r="BA10" s="675"/>
      <c r="BB10" s="675"/>
      <c r="BC10" s="675"/>
      <c r="BD10" s="675"/>
      <c r="BE10" s="675"/>
      <c r="BF10" s="675"/>
      <c r="BG10" s="675"/>
      <c r="BH10" s="675"/>
      <c r="BI10" s="675"/>
      <c r="BJ10" s="675"/>
      <c r="BK10" s="675"/>
      <c r="BL10" s="675"/>
      <c r="BM10" s="675"/>
      <c r="BN10" s="675"/>
      <c r="BO10" s="675"/>
      <c r="BP10" s="675"/>
      <c r="BQ10" s="675"/>
      <c r="BR10" s="675"/>
      <c r="BS10" s="675"/>
      <c r="BT10" s="675"/>
      <c r="BU10" s="675"/>
      <c r="BV10" s="675"/>
      <c r="BW10" s="675"/>
      <c r="BX10" s="675"/>
      <c r="BY10" s="675"/>
      <c r="BZ10" s="675"/>
      <c r="CA10" s="675"/>
      <c r="CB10" s="675"/>
      <c r="CC10" s="675"/>
      <c r="CD10" s="675"/>
      <c r="CE10" s="675"/>
      <c r="CF10" s="675"/>
      <c r="CG10" s="675"/>
      <c r="CH10" s="675"/>
      <c r="CI10" s="675"/>
      <c r="CJ10" s="675"/>
      <c r="CK10" s="675"/>
      <c r="CL10" s="675"/>
      <c r="CM10" s="675"/>
      <c r="CN10" s="675"/>
      <c r="CO10" s="675"/>
      <c r="CP10" s="675"/>
      <c r="CQ10" s="675"/>
      <c r="CR10" s="675"/>
      <c r="CS10" s="675"/>
    </row>
    <row r="11" spans="1:97">
      <c r="A11" s="675" t="s">
        <v>8</v>
      </c>
      <c r="B11" s="675"/>
      <c r="C11" s="675"/>
      <c r="D11" s="675"/>
      <c r="E11" s="675"/>
      <c r="F11" s="675"/>
      <c r="G11" s="675"/>
      <c r="H11" s="675"/>
      <c r="I11" s="675"/>
      <c r="J11" s="675"/>
      <c r="K11" s="675"/>
      <c r="L11" s="675"/>
      <c r="M11" s="675"/>
      <c r="N11" s="675"/>
      <c r="O11" s="675"/>
      <c r="P11" s="675"/>
      <c r="Q11" s="675"/>
      <c r="R11" s="675"/>
      <c r="S11" s="675"/>
      <c r="T11" s="675"/>
      <c r="U11" s="675"/>
      <c r="V11" s="675"/>
      <c r="W11" s="675"/>
      <c r="X11" s="675"/>
      <c r="Y11" s="675"/>
      <c r="Z11" s="675"/>
      <c r="AA11" s="675"/>
      <c r="AB11" s="675"/>
      <c r="AC11" s="675"/>
      <c r="AD11" s="675"/>
      <c r="AE11" s="675"/>
      <c r="AF11" s="675"/>
      <c r="AG11" s="675"/>
      <c r="AH11" s="675"/>
      <c r="AI11" s="675"/>
      <c r="AJ11" s="675"/>
      <c r="AK11" s="675"/>
      <c r="AL11" s="675"/>
      <c r="AM11" s="675"/>
      <c r="AN11" s="675"/>
      <c r="AO11" s="675"/>
      <c r="AP11" s="675"/>
      <c r="AQ11" s="675"/>
      <c r="AR11" s="675"/>
      <c r="AS11" s="675"/>
      <c r="AT11" s="675"/>
      <c r="AU11" s="675"/>
      <c r="AV11" s="675"/>
      <c r="AW11" s="675"/>
      <c r="AX11" s="675"/>
      <c r="AY11" s="675"/>
      <c r="AZ11" s="675"/>
      <c r="BA11" s="675"/>
      <c r="BB11" s="675"/>
      <c r="BC11" s="675"/>
      <c r="BD11" s="675"/>
      <c r="BE11" s="675"/>
      <c r="BF11" s="675"/>
      <c r="BG11" s="675"/>
      <c r="BH11" s="675"/>
      <c r="BI11" s="675"/>
      <c r="BJ11" s="675"/>
      <c r="BK11" s="675"/>
      <c r="BL11" s="675"/>
      <c r="BM11" s="675"/>
      <c r="BN11" s="675"/>
      <c r="BO11" s="675"/>
      <c r="BP11" s="675"/>
      <c r="BQ11" s="675"/>
      <c r="BR11" s="675"/>
      <c r="BS11" s="675"/>
      <c r="BT11" s="675"/>
      <c r="BU11" s="675"/>
      <c r="BV11" s="675"/>
      <c r="BW11" s="675"/>
      <c r="BX11" s="675"/>
      <c r="BY11" s="675"/>
      <c r="BZ11" s="675"/>
      <c r="CA11" s="675"/>
      <c r="CB11" s="675"/>
      <c r="CC11" s="675"/>
      <c r="CD11" s="675"/>
      <c r="CE11" s="675"/>
      <c r="CF11" s="675"/>
      <c r="CG11" s="675"/>
      <c r="CH11" s="675"/>
      <c r="CI11" s="675"/>
      <c r="CJ11" s="675"/>
      <c r="CK11" s="675"/>
      <c r="CL11" s="675"/>
      <c r="CM11" s="675"/>
      <c r="CN11" s="675"/>
      <c r="CO11" s="675"/>
      <c r="CP11" s="675"/>
      <c r="CQ11" s="675"/>
      <c r="CR11" s="675"/>
      <c r="CS11" s="675"/>
    </row>
    <row r="12" spans="1:97">
      <c r="A12" s="675" t="s">
        <v>9</v>
      </c>
      <c r="B12" s="675"/>
      <c r="C12" s="675"/>
      <c r="D12" s="675"/>
      <c r="E12" s="675"/>
      <c r="F12" s="675"/>
      <c r="G12" s="675"/>
      <c r="H12" s="675"/>
      <c r="I12" s="675"/>
      <c r="J12" s="675"/>
      <c r="K12" s="675"/>
      <c r="L12" s="675"/>
      <c r="M12" s="675"/>
      <c r="N12" s="675"/>
      <c r="O12" s="675"/>
      <c r="P12" s="675"/>
      <c r="Q12" s="675"/>
      <c r="R12" s="675"/>
      <c r="S12" s="675"/>
      <c r="T12" s="675"/>
      <c r="U12" s="675"/>
      <c r="V12" s="675"/>
      <c r="W12" s="675"/>
      <c r="X12" s="675"/>
      <c r="Y12" s="675"/>
      <c r="Z12" s="675"/>
      <c r="AA12" s="675"/>
      <c r="AB12" s="675"/>
      <c r="AC12" s="675"/>
      <c r="AD12" s="675"/>
      <c r="AE12" s="675"/>
      <c r="AF12" s="675"/>
      <c r="AG12" s="675"/>
      <c r="AH12" s="675"/>
      <c r="AI12" s="675"/>
      <c r="AJ12" s="675"/>
      <c r="AK12" s="675"/>
      <c r="AL12" s="675"/>
      <c r="AM12" s="675"/>
      <c r="AN12" s="675"/>
      <c r="AO12" s="675"/>
      <c r="AP12" s="675"/>
      <c r="AQ12" s="675"/>
      <c r="AR12" s="675"/>
      <c r="AS12" s="675"/>
      <c r="AT12" s="675"/>
      <c r="AU12" s="675"/>
      <c r="AV12" s="675"/>
      <c r="AW12" s="675"/>
      <c r="AX12" s="675"/>
      <c r="AY12" s="675"/>
      <c r="AZ12" s="675"/>
      <c r="BA12" s="675"/>
      <c r="BB12" s="675"/>
      <c r="BC12" s="675"/>
      <c r="BD12" s="675"/>
      <c r="BE12" s="675"/>
      <c r="BF12" s="675"/>
      <c r="BG12" s="675"/>
      <c r="BH12" s="675"/>
      <c r="BI12" s="675"/>
      <c r="BJ12" s="675"/>
      <c r="BK12" s="675"/>
      <c r="BL12" s="675"/>
      <c r="BM12" s="675"/>
      <c r="BN12" s="675"/>
      <c r="BO12" s="675"/>
      <c r="BP12" s="675"/>
      <c r="BQ12" s="675"/>
      <c r="BR12" s="675"/>
      <c r="BS12" s="675"/>
      <c r="BT12" s="675"/>
      <c r="BU12" s="675"/>
      <c r="BV12" s="675"/>
      <c r="BW12" s="675"/>
      <c r="BX12" s="675"/>
      <c r="BY12" s="675"/>
      <c r="BZ12" s="675"/>
      <c r="CA12" s="675"/>
      <c r="CB12" s="675"/>
      <c r="CC12" s="675"/>
      <c r="CD12" s="675"/>
      <c r="CE12" s="675"/>
      <c r="CF12" s="675"/>
      <c r="CG12" s="675"/>
      <c r="CH12" s="675"/>
      <c r="CI12" s="675"/>
      <c r="CJ12" s="675"/>
      <c r="CK12" s="675"/>
      <c r="CL12" s="675"/>
      <c r="CM12" s="675"/>
      <c r="CN12" s="675"/>
      <c r="CO12" s="675"/>
      <c r="CP12" s="675"/>
      <c r="CQ12" s="675"/>
      <c r="CR12" s="675"/>
      <c r="CS12" s="675"/>
    </row>
    <row r="13" spans="1:97" s="6" customFormat="1" ht="13.2"/>
    <row r="14" spans="1:97">
      <c r="CI14" s="676" t="s">
        <v>10</v>
      </c>
      <c r="CJ14" s="677"/>
      <c r="CK14" s="677"/>
      <c r="CL14" s="677"/>
      <c r="CM14" s="677"/>
      <c r="CN14" s="677"/>
      <c r="CO14" s="677"/>
      <c r="CP14" s="677"/>
      <c r="CQ14" s="677"/>
      <c r="CR14" s="677"/>
      <c r="CS14" s="678"/>
    </row>
    <row r="15" spans="1:97" s="6" customFormat="1" ht="13.2">
      <c r="A15" s="7"/>
      <c r="AO15" s="8" t="s">
        <v>11</v>
      </c>
      <c r="AP15" s="646" t="s">
        <v>12</v>
      </c>
      <c r="AQ15" s="646"/>
      <c r="AR15" s="646"/>
      <c r="AS15" s="646"/>
      <c r="AT15" s="646"/>
      <c r="AU15" s="646"/>
      <c r="AV15" s="646"/>
      <c r="AW15" s="646"/>
      <c r="AX15" s="646"/>
      <c r="AY15" s="646"/>
      <c r="AZ15" s="646"/>
      <c r="BA15" s="643">
        <v>20</v>
      </c>
      <c r="BB15" s="643"/>
      <c r="BC15" s="643"/>
      <c r="BD15" s="644" t="s">
        <v>13</v>
      </c>
      <c r="BE15" s="644"/>
      <c r="BF15" s="644"/>
      <c r="BG15" s="7" t="s">
        <v>14</v>
      </c>
      <c r="CG15" s="8" t="s">
        <v>15</v>
      </c>
      <c r="CI15" s="679" t="s">
        <v>16</v>
      </c>
      <c r="CJ15" s="680"/>
      <c r="CK15" s="680"/>
      <c r="CL15" s="680"/>
      <c r="CM15" s="680"/>
      <c r="CN15" s="680"/>
      <c r="CO15" s="680"/>
      <c r="CP15" s="680"/>
      <c r="CQ15" s="680"/>
      <c r="CR15" s="680"/>
      <c r="CS15" s="681"/>
    </row>
    <row r="16" spans="1:97" s="6" customFormat="1" ht="13.2">
      <c r="A16" s="7"/>
      <c r="CG16" s="8" t="s">
        <v>17</v>
      </c>
      <c r="CI16" s="662" t="s">
        <v>18</v>
      </c>
      <c r="CJ16" s="663"/>
      <c r="CK16" s="663"/>
      <c r="CL16" s="663"/>
      <c r="CM16" s="663"/>
      <c r="CN16" s="663"/>
      <c r="CO16" s="663"/>
      <c r="CP16" s="663"/>
      <c r="CQ16" s="663"/>
      <c r="CR16" s="663"/>
      <c r="CS16" s="664"/>
    </row>
    <row r="17" spans="1:97" s="6" customFormat="1" ht="13.2">
      <c r="A17" s="7"/>
      <c r="CG17" s="8" t="s">
        <v>19</v>
      </c>
      <c r="CI17" s="665"/>
      <c r="CJ17" s="666"/>
      <c r="CK17" s="666"/>
      <c r="CL17" s="666"/>
      <c r="CM17" s="666"/>
      <c r="CN17" s="666"/>
      <c r="CO17" s="666"/>
      <c r="CP17" s="666"/>
      <c r="CQ17" s="666"/>
      <c r="CR17" s="666"/>
      <c r="CS17" s="667"/>
    </row>
    <row r="18" spans="1:97" s="6" customFormat="1" ht="13.2">
      <c r="A18" s="7"/>
      <c r="CG18" s="8" t="s">
        <v>20</v>
      </c>
      <c r="CI18" s="668" t="s">
        <v>21</v>
      </c>
      <c r="CJ18" s="669"/>
      <c r="CK18" s="669"/>
      <c r="CL18" s="669"/>
      <c r="CM18" s="669"/>
      <c r="CN18" s="669"/>
      <c r="CO18" s="669"/>
      <c r="CP18" s="669"/>
      <c r="CQ18" s="669"/>
      <c r="CR18" s="669"/>
      <c r="CS18" s="670"/>
    </row>
    <row r="19" spans="1:97" s="6" customFormat="1" ht="39" customHeight="1">
      <c r="A19" s="7" t="s">
        <v>22</v>
      </c>
      <c r="P19" s="660" t="s">
        <v>23</v>
      </c>
      <c r="Q19" s="660"/>
      <c r="R19" s="660"/>
      <c r="S19" s="660"/>
      <c r="T19" s="660"/>
      <c r="U19" s="660"/>
      <c r="V19" s="660"/>
      <c r="W19" s="660"/>
      <c r="X19" s="660"/>
      <c r="Y19" s="660"/>
      <c r="Z19" s="660"/>
      <c r="AA19" s="660"/>
      <c r="AB19" s="660"/>
      <c r="AC19" s="660"/>
      <c r="AD19" s="660"/>
      <c r="AE19" s="660"/>
      <c r="AF19" s="660"/>
      <c r="AG19" s="660"/>
      <c r="AH19" s="660"/>
      <c r="AI19" s="660"/>
      <c r="AJ19" s="660"/>
      <c r="AK19" s="660"/>
      <c r="AL19" s="660"/>
      <c r="AM19" s="660"/>
      <c r="AN19" s="660"/>
      <c r="AO19" s="660"/>
      <c r="AP19" s="660"/>
      <c r="AQ19" s="660"/>
      <c r="AR19" s="660"/>
      <c r="AS19" s="660"/>
      <c r="AT19" s="660"/>
      <c r="AU19" s="660"/>
      <c r="AV19" s="660"/>
      <c r="AW19" s="660"/>
      <c r="AX19" s="660"/>
      <c r="AY19" s="660"/>
      <c r="AZ19" s="660"/>
      <c r="BA19" s="660"/>
      <c r="BB19" s="660"/>
      <c r="BC19" s="660"/>
      <c r="BD19" s="660"/>
      <c r="BE19" s="660"/>
      <c r="BF19" s="660"/>
      <c r="BG19" s="660"/>
      <c r="BH19" s="660"/>
      <c r="BI19" s="660"/>
      <c r="BJ19" s="660"/>
      <c r="BK19" s="660"/>
      <c r="BL19" s="660"/>
      <c r="BM19" s="660"/>
      <c r="BN19" s="660"/>
      <c r="BO19" s="660"/>
      <c r="BP19" s="660"/>
      <c r="BQ19" s="660"/>
      <c r="BR19" s="660"/>
      <c r="BS19" s="660"/>
      <c r="BT19" s="660"/>
      <c r="BU19" s="660"/>
      <c r="BV19" s="660"/>
      <c r="BW19" s="660"/>
      <c r="BX19" s="660"/>
      <c r="BY19" s="660"/>
      <c r="CG19" s="8" t="s">
        <v>24</v>
      </c>
      <c r="CI19" s="668" t="s">
        <v>25</v>
      </c>
      <c r="CJ19" s="669"/>
      <c r="CK19" s="669"/>
      <c r="CL19" s="669"/>
      <c r="CM19" s="669"/>
      <c r="CN19" s="669"/>
      <c r="CO19" s="669"/>
      <c r="CP19" s="669"/>
      <c r="CQ19" s="669"/>
      <c r="CR19" s="669"/>
      <c r="CS19" s="670"/>
    </row>
    <row r="20" spans="1:97" s="6" customFormat="1" ht="13.2">
      <c r="A20" s="7" t="s">
        <v>26</v>
      </c>
      <c r="P20" s="671">
        <v>2</v>
      </c>
      <c r="Q20" s="671"/>
      <c r="R20" s="671"/>
      <c r="S20" s="671"/>
      <c r="T20" s="671"/>
      <c r="U20" s="671"/>
      <c r="V20" s="671"/>
      <c r="W20" s="671"/>
      <c r="X20" s="671"/>
      <c r="Y20" s="671"/>
      <c r="Z20" s="671"/>
      <c r="AA20" s="671"/>
      <c r="AB20" s="671"/>
      <c r="AC20" s="671"/>
      <c r="AD20" s="671"/>
      <c r="AE20" s="671"/>
      <c r="AF20" s="671"/>
      <c r="AG20" s="671"/>
      <c r="AH20" s="671"/>
      <c r="AI20" s="671"/>
      <c r="AJ20" s="671"/>
      <c r="AK20" s="671"/>
      <c r="AL20" s="671"/>
      <c r="AM20" s="671"/>
      <c r="AN20" s="671"/>
      <c r="AO20" s="671"/>
      <c r="AP20" s="671"/>
      <c r="AQ20" s="671"/>
      <c r="AR20" s="671"/>
      <c r="AS20" s="671"/>
      <c r="AT20" s="671"/>
      <c r="AU20" s="671"/>
      <c r="AV20" s="671"/>
      <c r="AW20" s="671"/>
      <c r="AX20" s="671"/>
      <c r="AY20" s="671"/>
      <c r="AZ20" s="671"/>
      <c r="BA20" s="671"/>
      <c r="BB20" s="671"/>
      <c r="BC20" s="671"/>
      <c r="BD20" s="671"/>
      <c r="BE20" s="671"/>
      <c r="BF20" s="671"/>
      <c r="BG20" s="671"/>
      <c r="BH20" s="671"/>
      <c r="BI20" s="671"/>
      <c r="BJ20" s="671"/>
      <c r="BK20" s="671"/>
      <c r="BL20" s="671"/>
      <c r="BM20" s="671"/>
      <c r="BN20" s="671"/>
      <c r="BO20" s="671"/>
      <c r="BP20" s="671"/>
      <c r="BQ20" s="671"/>
      <c r="BR20" s="671"/>
      <c r="BS20" s="671"/>
      <c r="BT20" s="671"/>
      <c r="BU20" s="671"/>
      <c r="BV20" s="671"/>
      <c r="BW20" s="671"/>
      <c r="BX20" s="671"/>
      <c r="BY20" s="671"/>
      <c r="CG20" s="8"/>
      <c r="CI20" s="672"/>
      <c r="CJ20" s="673"/>
      <c r="CK20" s="673"/>
      <c r="CL20" s="673"/>
      <c r="CM20" s="673"/>
      <c r="CN20" s="673"/>
      <c r="CO20" s="673"/>
      <c r="CP20" s="673"/>
      <c r="CQ20" s="673"/>
      <c r="CR20" s="673"/>
      <c r="CS20" s="674"/>
    </row>
    <row r="21" spans="1:97" s="9" customFormat="1" ht="9.6" customHeight="1">
      <c r="A21" s="10"/>
      <c r="P21" s="642" t="s">
        <v>27</v>
      </c>
      <c r="Q21" s="642"/>
      <c r="R21" s="642"/>
      <c r="S21" s="642"/>
      <c r="T21" s="642"/>
      <c r="U21" s="642"/>
      <c r="V21" s="642"/>
      <c r="W21" s="642"/>
      <c r="X21" s="642"/>
      <c r="Y21" s="642"/>
      <c r="Z21" s="642"/>
      <c r="AA21" s="642"/>
      <c r="AB21" s="642"/>
      <c r="AC21" s="642"/>
      <c r="AD21" s="642"/>
      <c r="AE21" s="642"/>
      <c r="AF21" s="642"/>
      <c r="AG21" s="642"/>
      <c r="AH21" s="642"/>
      <c r="AI21" s="642"/>
      <c r="AJ21" s="642"/>
      <c r="AK21" s="642"/>
      <c r="AL21" s="642"/>
      <c r="AM21" s="642"/>
      <c r="AN21" s="642"/>
      <c r="AO21" s="642"/>
      <c r="AP21" s="642"/>
      <c r="AQ21" s="642"/>
      <c r="AR21" s="642"/>
      <c r="AS21" s="642"/>
      <c r="AT21" s="642"/>
      <c r="AU21" s="642"/>
      <c r="AV21" s="642"/>
      <c r="AW21" s="642"/>
      <c r="AX21" s="642"/>
      <c r="AY21" s="642"/>
      <c r="AZ21" s="642"/>
      <c r="BA21" s="642"/>
      <c r="BB21" s="642"/>
      <c r="BC21" s="642"/>
      <c r="BD21" s="642"/>
      <c r="BE21" s="642"/>
      <c r="BF21" s="642"/>
      <c r="BG21" s="642"/>
      <c r="BH21" s="642"/>
      <c r="BI21" s="642"/>
      <c r="BJ21" s="642"/>
      <c r="BK21" s="642"/>
      <c r="BL21" s="642"/>
      <c r="BM21" s="642"/>
      <c r="BN21" s="642"/>
      <c r="BO21" s="642"/>
      <c r="BP21" s="642"/>
      <c r="BQ21" s="642"/>
      <c r="BR21" s="642"/>
      <c r="BS21" s="642"/>
      <c r="BT21" s="642"/>
      <c r="BU21" s="642"/>
      <c r="BV21" s="642"/>
      <c r="BW21" s="642"/>
      <c r="BX21" s="642"/>
      <c r="CG21" s="11"/>
      <c r="CI21" s="652"/>
      <c r="CJ21" s="653"/>
      <c r="CK21" s="653"/>
      <c r="CL21" s="653"/>
      <c r="CM21" s="653"/>
      <c r="CN21" s="653"/>
      <c r="CO21" s="653"/>
      <c r="CP21" s="653"/>
      <c r="CQ21" s="653"/>
      <c r="CR21" s="653"/>
      <c r="CS21" s="654"/>
    </row>
    <row r="22" spans="1:97" s="6" customFormat="1" ht="13.2">
      <c r="A22" s="7" t="s">
        <v>28</v>
      </c>
      <c r="CG22" s="8"/>
      <c r="CI22" s="655"/>
      <c r="CJ22" s="656"/>
      <c r="CK22" s="656"/>
      <c r="CL22" s="656"/>
      <c r="CM22" s="656"/>
      <c r="CN22" s="656"/>
      <c r="CO22" s="656"/>
      <c r="CP22" s="656"/>
      <c r="CQ22" s="656"/>
      <c r="CR22" s="656"/>
      <c r="CS22" s="657"/>
    </row>
    <row r="23" spans="1:97" s="6" customFormat="1" ht="13.2">
      <c r="A23" s="7" t="s">
        <v>29</v>
      </c>
      <c r="CG23" s="8"/>
      <c r="CI23" s="655"/>
      <c r="CJ23" s="656"/>
      <c r="CK23" s="656"/>
      <c r="CL23" s="656"/>
      <c r="CM23" s="656"/>
      <c r="CN23" s="656"/>
      <c r="CO23" s="656"/>
      <c r="CP23" s="656"/>
      <c r="CQ23" s="656"/>
      <c r="CR23" s="656"/>
      <c r="CS23" s="657"/>
    </row>
    <row r="24" spans="1:97" s="6" customFormat="1" ht="26.55" customHeight="1">
      <c r="A24" s="7" t="s">
        <v>30</v>
      </c>
      <c r="P24" s="660" t="s">
        <v>31</v>
      </c>
      <c r="Q24" s="660"/>
      <c r="R24" s="660"/>
      <c r="S24" s="660"/>
      <c r="T24" s="660"/>
      <c r="U24" s="660"/>
      <c r="V24" s="660"/>
      <c r="W24" s="660"/>
      <c r="X24" s="660"/>
      <c r="Y24" s="660"/>
      <c r="Z24" s="660"/>
      <c r="AA24" s="660"/>
      <c r="AB24" s="660"/>
      <c r="AC24" s="660"/>
      <c r="AD24" s="660"/>
      <c r="AE24" s="660"/>
      <c r="AF24" s="660"/>
      <c r="AG24" s="660"/>
      <c r="AH24" s="660"/>
      <c r="AI24" s="660"/>
      <c r="AJ24" s="660"/>
      <c r="AK24" s="660"/>
      <c r="AL24" s="660"/>
      <c r="AM24" s="660"/>
      <c r="AN24" s="660"/>
      <c r="AO24" s="660"/>
      <c r="AP24" s="660"/>
      <c r="AQ24" s="660"/>
      <c r="AR24" s="660"/>
      <c r="AS24" s="660"/>
      <c r="AT24" s="660"/>
      <c r="AU24" s="660"/>
      <c r="AV24" s="660"/>
      <c r="AW24" s="660"/>
      <c r="AX24" s="660"/>
      <c r="AY24" s="660"/>
      <c r="AZ24" s="660"/>
      <c r="BA24" s="660"/>
      <c r="BB24" s="660"/>
      <c r="BC24" s="660"/>
      <c r="BD24" s="660"/>
      <c r="BE24" s="660"/>
      <c r="BF24" s="660"/>
      <c r="BG24" s="660"/>
      <c r="BH24" s="660"/>
      <c r="BI24" s="660"/>
      <c r="BJ24" s="660"/>
      <c r="BK24" s="660"/>
      <c r="BL24" s="660"/>
      <c r="BM24" s="660"/>
      <c r="BN24" s="660"/>
      <c r="BO24" s="660"/>
      <c r="BP24" s="660"/>
      <c r="BQ24" s="660"/>
      <c r="BR24" s="660"/>
      <c r="BS24" s="660"/>
      <c r="BT24" s="660"/>
      <c r="BU24" s="660"/>
      <c r="BV24" s="660"/>
      <c r="BW24" s="660"/>
      <c r="BX24" s="660"/>
      <c r="BY24" s="660"/>
      <c r="CG24" s="8" t="s">
        <v>32</v>
      </c>
      <c r="CI24" s="658"/>
      <c r="CJ24" s="641"/>
      <c r="CK24" s="641"/>
      <c r="CL24" s="641"/>
      <c r="CM24" s="641"/>
      <c r="CN24" s="641"/>
      <c r="CO24" s="641"/>
      <c r="CP24" s="641"/>
      <c r="CQ24" s="641"/>
      <c r="CR24" s="641"/>
      <c r="CS24" s="659"/>
    </row>
    <row r="25" spans="1:97" s="6" customFormat="1" ht="13.2">
      <c r="A25" s="7" t="s">
        <v>33</v>
      </c>
      <c r="CI25" s="652" t="s">
        <v>34</v>
      </c>
      <c r="CJ25" s="653"/>
      <c r="CK25" s="653"/>
      <c r="CL25" s="653"/>
      <c r="CM25" s="653"/>
      <c r="CN25" s="653"/>
      <c r="CO25" s="653"/>
      <c r="CP25" s="653"/>
      <c r="CQ25" s="653"/>
      <c r="CR25" s="653"/>
      <c r="CS25" s="654"/>
    </row>
    <row r="26" spans="1:97" s="6" customFormat="1" ht="13.2">
      <c r="A26" s="7" t="s">
        <v>35</v>
      </c>
      <c r="P26" s="661"/>
      <c r="Q26" s="661"/>
      <c r="R26" s="661"/>
      <c r="S26" s="661"/>
      <c r="T26" s="661"/>
      <c r="U26" s="661"/>
      <c r="V26" s="661"/>
      <c r="W26" s="661"/>
      <c r="X26" s="661"/>
      <c r="Y26" s="661"/>
      <c r="Z26" s="661"/>
      <c r="AA26" s="661"/>
      <c r="AB26" s="661"/>
      <c r="AC26" s="661"/>
      <c r="AD26" s="661"/>
      <c r="AE26" s="661"/>
      <c r="AF26" s="661"/>
      <c r="AG26" s="661"/>
      <c r="AH26" s="661"/>
      <c r="AI26" s="661"/>
      <c r="AJ26" s="661"/>
      <c r="AK26" s="661"/>
      <c r="AL26" s="661"/>
      <c r="AM26" s="661"/>
      <c r="AN26" s="661"/>
      <c r="AO26" s="661"/>
      <c r="AP26" s="661"/>
      <c r="AQ26" s="661"/>
      <c r="AR26" s="661"/>
      <c r="AS26" s="661"/>
      <c r="AT26" s="661"/>
      <c r="AU26" s="661"/>
      <c r="AV26" s="661"/>
      <c r="AW26" s="661"/>
      <c r="AX26" s="661"/>
      <c r="AY26" s="661"/>
      <c r="AZ26" s="661"/>
      <c r="BA26" s="661"/>
      <c r="BB26" s="661"/>
      <c r="BC26" s="661"/>
      <c r="BD26" s="661"/>
      <c r="BE26" s="661"/>
      <c r="BF26" s="661"/>
      <c r="BG26" s="661"/>
      <c r="BH26" s="661"/>
      <c r="BI26" s="661"/>
      <c r="BJ26" s="661"/>
      <c r="BK26" s="661"/>
      <c r="BL26" s="661"/>
      <c r="BM26" s="661"/>
      <c r="BN26" s="661"/>
      <c r="BO26" s="661"/>
      <c r="BP26" s="661"/>
      <c r="BQ26" s="661"/>
      <c r="BR26" s="661"/>
      <c r="BS26" s="661"/>
      <c r="BT26" s="661"/>
      <c r="BU26" s="661"/>
      <c r="BV26" s="661"/>
      <c r="BW26" s="661"/>
      <c r="BX26" s="661"/>
      <c r="BY26" s="661"/>
      <c r="CG26" s="8" t="s">
        <v>36</v>
      </c>
      <c r="CI26" s="658"/>
      <c r="CJ26" s="641"/>
      <c r="CK26" s="641"/>
      <c r="CL26" s="641"/>
      <c r="CM26" s="641"/>
      <c r="CN26" s="641"/>
      <c r="CO26" s="641"/>
      <c r="CP26" s="641"/>
      <c r="CQ26" s="641"/>
      <c r="CR26" s="641"/>
      <c r="CS26" s="659"/>
    </row>
    <row r="27" spans="1:97" s="6" customFormat="1" ht="13.2">
      <c r="A27" s="7" t="s">
        <v>37</v>
      </c>
      <c r="CG27" s="8"/>
      <c r="CI27" s="649"/>
      <c r="CJ27" s="650"/>
      <c r="CK27" s="650"/>
      <c r="CL27" s="650"/>
      <c r="CM27" s="650"/>
      <c r="CN27" s="650"/>
      <c r="CO27" s="650"/>
      <c r="CP27" s="650"/>
      <c r="CQ27" s="650"/>
      <c r="CR27" s="650"/>
      <c r="CS27" s="651"/>
    </row>
    <row r="28" spans="1:97" s="6" customFormat="1" ht="13.2">
      <c r="CG28" s="8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</row>
    <row r="29" spans="1:97" s="6" customFormat="1" ht="13.2">
      <c r="CG29" s="8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</row>
    <row r="30" spans="1:97" s="13" customFormat="1" ht="13.8">
      <c r="A30" s="14" t="s">
        <v>38</v>
      </c>
      <c r="CG30" s="15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</row>
    <row r="31" spans="1:97" s="17" customFormat="1" ht="6">
      <c r="A31" s="18"/>
      <c r="CG31" s="19"/>
      <c r="CI31" s="20"/>
      <c r="CJ31" s="20"/>
      <c r="CK31" s="20"/>
      <c r="CL31" s="20"/>
      <c r="CM31" s="20"/>
      <c r="CN31" s="20"/>
      <c r="CO31" s="20"/>
      <c r="CP31" s="20"/>
      <c r="CQ31" s="20"/>
      <c r="CR31" s="20"/>
      <c r="CS31" s="20"/>
    </row>
    <row r="32" spans="1:97" s="6" customFormat="1" ht="15" customHeight="1">
      <c r="A32" s="647" t="s">
        <v>39</v>
      </c>
      <c r="B32" s="647"/>
      <c r="C32" s="647" t="s">
        <v>40</v>
      </c>
      <c r="D32" s="647"/>
      <c r="E32" s="647"/>
      <c r="F32" s="647"/>
      <c r="G32" s="647"/>
      <c r="H32" s="647"/>
      <c r="I32" s="647"/>
      <c r="J32" s="647"/>
      <c r="K32" s="647"/>
      <c r="L32" s="647"/>
      <c r="M32" s="647"/>
      <c r="N32" s="647"/>
      <c r="O32" s="647"/>
      <c r="P32" s="647"/>
      <c r="Q32" s="647"/>
      <c r="R32" s="647"/>
      <c r="S32" s="647"/>
      <c r="T32" s="647"/>
      <c r="U32" s="647"/>
      <c r="V32" s="647"/>
      <c r="W32" s="647"/>
      <c r="X32" s="647"/>
      <c r="Y32" s="647"/>
      <c r="Z32" s="647"/>
      <c r="AA32" s="647"/>
      <c r="AB32" s="647"/>
      <c r="AC32" s="647"/>
      <c r="AD32" s="647"/>
      <c r="AE32" s="647"/>
      <c r="AF32" s="647"/>
      <c r="AG32" s="647"/>
      <c r="AH32" s="647"/>
      <c r="AI32" s="647"/>
      <c r="AJ32" s="647"/>
      <c r="AK32" s="647"/>
      <c r="AL32" s="647"/>
      <c r="AM32" s="647"/>
      <c r="AN32" s="647"/>
      <c r="AO32" s="647"/>
      <c r="AP32" s="647"/>
      <c r="AQ32" s="647"/>
      <c r="AR32" s="647"/>
      <c r="AS32" s="647"/>
      <c r="AT32" s="647"/>
      <c r="AU32" s="647"/>
      <c r="AV32" s="647"/>
      <c r="AW32" s="647"/>
      <c r="AX32" s="647"/>
      <c r="AY32" s="647"/>
      <c r="AZ32" s="647"/>
      <c r="BA32" s="647"/>
      <c r="BB32" s="647"/>
      <c r="BC32" s="647"/>
      <c r="BD32" s="647"/>
      <c r="BE32" s="647"/>
      <c r="BF32" s="647"/>
      <c r="BG32" s="647"/>
      <c r="BH32" s="647"/>
      <c r="BI32" s="647"/>
      <c r="BJ32" s="647"/>
      <c r="BK32" s="647"/>
      <c r="BL32" s="647"/>
      <c r="BM32" s="647"/>
      <c r="BN32" s="647"/>
      <c r="BO32" s="647"/>
      <c r="BP32" s="647"/>
      <c r="BQ32" s="647"/>
      <c r="BR32" s="647"/>
      <c r="BS32" s="647"/>
      <c r="BT32" s="647"/>
      <c r="BU32" s="647"/>
      <c r="BV32" s="647"/>
      <c r="BW32" s="647"/>
      <c r="BX32" s="647"/>
      <c r="BY32" s="647"/>
      <c r="BZ32" s="647"/>
      <c r="CA32" s="647"/>
      <c r="CB32" s="647"/>
      <c r="CC32" s="647"/>
      <c r="CD32" s="647"/>
      <c r="CE32" s="647"/>
      <c r="CF32" s="647"/>
      <c r="CG32" s="647"/>
      <c r="CH32" s="647"/>
      <c r="CI32" s="647"/>
      <c r="CJ32" s="647"/>
      <c r="CK32" s="647"/>
      <c r="CL32" s="647"/>
      <c r="CM32" s="647"/>
      <c r="CN32" s="647"/>
      <c r="CO32" s="647"/>
      <c r="CP32" s="647"/>
      <c r="CQ32" s="647"/>
      <c r="CR32" s="647"/>
      <c r="CS32" s="647"/>
    </row>
    <row r="33" spans="1:256" s="6" customFormat="1" ht="15" customHeight="1">
      <c r="A33" s="645" t="s">
        <v>41</v>
      </c>
      <c r="B33" s="645"/>
      <c r="C33" s="645" t="s">
        <v>42</v>
      </c>
      <c r="D33" s="645"/>
      <c r="E33" s="645"/>
      <c r="F33" s="645"/>
      <c r="G33" s="645"/>
      <c r="H33" s="645"/>
      <c r="I33" s="645"/>
      <c r="J33" s="645"/>
      <c r="K33" s="645"/>
      <c r="L33" s="645"/>
      <c r="M33" s="645"/>
      <c r="N33" s="645"/>
      <c r="O33" s="645"/>
      <c r="P33" s="645"/>
      <c r="Q33" s="645"/>
      <c r="R33" s="645"/>
      <c r="S33" s="645"/>
      <c r="T33" s="645"/>
      <c r="U33" s="645"/>
      <c r="V33" s="645"/>
      <c r="W33" s="645"/>
      <c r="X33" s="645"/>
      <c r="Y33" s="645"/>
      <c r="Z33" s="645"/>
      <c r="AA33" s="645"/>
      <c r="AB33" s="645"/>
      <c r="AC33" s="645"/>
      <c r="AD33" s="645"/>
      <c r="AE33" s="645"/>
      <c r="AF33" s="645"/>
      <c r="AG33" s="645"/>
      <c r="AH33" s="645"/>
      <c r="AI33" s="645"/>
      <c r="AJ33" s="645"/>
      <c r="AK33" s="645"/>
      <c r="AL33" s="645"/>
      <c r="AM33" s="645"/>
      <c r="AN33" s="645"/>
      <c r="AO33" s="645"/>
      <c r="AP33" s="645"/>
      <c r="AQ33" s="645"/>
      <c r="AR33" s="645"/>
      <c r="AS33" s="645"/>
      <c r="AT33" s="645"/>
      <c r="AU33" s="645"/>
      <c r="AV33" s="645"/>
      <c r="AW33" s="645"/>
      <c r="AX33" s="645"/>
      <c r="AY33" s="645"/>
      <c r="AZ33" s="645"/>
      <c r="BA33" s="645"/>
      <c r="BB33" s="645"/>
      <c r="BC33" s="645"/>
      <c r="BD33" s="645"/>
      <c r="BE33" s="645"/>
      <c r="BF33" s="645"/>
      <c r="BG33" s="645"/>
      <c r="BH33" s="645"/>
      <c r="BI33" s="645"/>
      <c r="BJ33" s="645"/>
      <c r="BK33" s="645"/>
      <c r="BL33" s="645"/>
      <c r="BM33" s="645"/>
      <c r="BN33" s="645"/>
      <c r="BO33" s="645"/>
      <c r="BP33" s="645"/>
      <c r="BQ33" s="645"/>
      <c r="BR33" s="645"/>
      <c r="BS33" s="645"/>
      <c r="BT33" s="645"/>
      <c r="BU33" s="645"/>
      <c r="BV33" s="645"/>
      <c r="BW33" s="645"/>
      <c r="BX33" s="645"/>
      <c r="BY33" s="645"/>
      <c r="BZ33" s="645"/>
      <c r="CA33" s="645"/>
      <c r="CB33" s="645"/>
      <c r="CC33" s="645"/>
      <c r="CD33" s="645"/>
      <c r="CE33" s="645"/>
      <c r="CF33" s="645"/>
      <c r="CG33" s="645"/>
      <c r="CH33" s="645"/>
      <c r="CI33" s="645"/>
      <c r="CJ33" s="645"/>
      <c r="CK33" s="645"/>
      <c r="CL33" s="645"/>
      <c r="CM33" s="645"/>
      <c r="CN33" s="645"/>
      <c r="CO33" s="645"/>
      <c r="CP33" s="645"/>
      <c r="CQ33" s="645"/>
      <c r="CR33" s="645"/>
      <c r="CS33" s="645"/>
    </row>
    <row r="34" spans="1:256" s="21" customFormat="1" ht="15" customHeight="1">
      <c r="A34" s="648" t="s">
        <v>43</v>
      </c>
      <c r="B34" s="648"/>
      <c r="C34" s="648" t="s">
        <v>44</v>
      </c>
      <c r="D34" s="648"/>
      <c r="E34" s="648"/>
      <c r="F34" s="648"/>
      <c r="G34" s="648"/>
      <c r="H34" s="648"/>
      <c r="I34" s="648"/>
      <c r="J34" s="648"/>
      <c r="K34" s="648"/>
      <c r="L34" s="648"/>
      <c r="M34" s="648"/>
      <c r="N34" s="648"/>
      <c r="O34" s="648"/>
      <c r="P34" s="648"/>
      <c r="Q34" s="648"/>
      <c r="R34" s="648"/>
      <c r="S34" s="648"/>
      <c r="T34" s="648"/>
      <c r="U34" s="648"/>
      <c r="V34" s="648"/>
      <c r="W34" s="648"/>
      <c r="X34" s="648"/>
      <c r="Y34" s="648"/>
      <c r="Z34" s="648"/>
      <c r="AA34" s="648"/>
      <c r="AB34" s="648"/>
      <c r="AC34" s="648"/>
      <c r="AD34" s="648"/>
      <c r="AE34" s="648"/>
      <c r="AF34" s="648"/>
      <c r="AG34" s="648"/>
      <c r="AH34" s="648"/>
      <c r="AI34" s="648"/>
      <c r="AJ34" s="648"/>
      <c r="AK34" s="648"/>
      <c r="AL34" s="648"/>
      <c r="AM34" s="648"/>
      <c r="AN34" s="648"/>
      <c r="AO34" s="648"/>
      <c r="AP34" s="648"/>
      <c r="AQ34" s="648"/>
      <c r="AR34" s="648"/>
      <c r="AS34" s="648"/>
      <c r="AT34" s="648"/>
      <c r="AU34" s="648"/>
      <c r="AV34" s="648"/>
      <c r="AW34" s="648"/>
      <c r="AX34" s="648"/>
      <c r="AY34" s="648"/>
      <c r="AZ34" s="648"/>
      <c r="BA34" s="648"/>
      <c r="BB34" s="648"/>
      <c r="BC34" s="648"/>
      <c r="BD34" s="648"/>
      <c r="BE34" s="648"/>
      <c r="BF34" s="648"/>
      <c r="BG34" s="648"/>
      <c r="BH34" s="648"/>
      <c r="BI34" s="648"/>
      <c r="BJ34" s="648"/>
      <c r="BK34" s="648"/>
      <c r="BL34" s="648"/>
      <c r="BM34" s="648"/>
      <c r="BN34" s="648"/>
      <c r="BO34" s="648"/>
      <c r="BP34" s="648"/>
      <c r="BQ34" s="648"/>
      <c r="BR34" s="648"/>
      <c r="BS34" s="648"/>
      <c r="BT34" s="648"/>
      <c r="BU34" s="648"/>
      <c r="BV34" s="648"/>
      <c r="BW34" s="648"/>
      <c r="BX34" s="648"/>
      <c r="BY34" s="648"/>
      <c r="BZ34" s="648"/>
      <c r="CA34" s="648"/>
      <c r="CB34" s="648"/>
      <c r="CC34" s="648"/>
      <c r="CD34" s="648"/>
      <c r="CE34" s="648"/>
      <c r="CF34" s="648"/>
      <c r="CG34" s="648"/>
      <c r="CH34" s="648"/>
      <c r="CI34" s="648"/>
      <c r="CJ34" s="648"/>
      <c r="CK34" s="648"/>
      <c r="CL34" s="648"/>
      <c r="CM34" s="648"/>
      <c r="CN34" s="648"/>
      <c r="CO34" s="648"/>
      <c r="CP34" s="648"/>
      <c r="CQ34" s="648"/>
      <c r="CR34" s="648"/>
      <c r="CS34" s="648"/>
    </row>
    <row r="35" spans="1:256" s="21" customFormat="1" ht="15" customHeight="1">
      <c r="A35" s="648" t="s">
        <v>45</v>
      </c>
      <c r="B35" s="648"/>
      <c r="C35" s="648" t="s">
        <v>46</v>
      </c>
      <c r="D35" s="648"/>
      <c r="E35" s="648"/>
      <c r="F35" s="648"/>
      <c r="G35" s="648"/>
      <c r="H35" s="648"/>
      <c r="I35" s="648"/>
      <c r="J35" s="648"/>
      <c r="K35" s="648"/>
      <c r="L35" s="648"/>
      <c r="M35" s="648"/>
      <c r="N35" s="648"/>
      <c r="O35" s="648"/>
      <c r="P35" s="648"/>
      <c r="Q35" s="648"/>
      <c r="R35" s="648"/>
      <c r="S35" s="648"/>
      <c r="T35" s="648"/>
      <c r="U35" s="648"/>
      <c r="V35" s="648"/>
      <c r="W35" s="648"/>
      <c r="X35" s="648"/>
      <c r="Y35" s="648"/>
      <c r="Z35" s="648"/>
      <c r="AA35" s="648"/>
      <c r="AB35" s="648"/>
      <c r="AC35" s="648"/>
      <c r="AD35" s="648"/>
      <c r="AE35" s="648"/>
      <c r="AF35" s="648"/>
      <c r="AG35" s="648"/>
      <c r="AH35" s="648"/>
      <c r="AI35" s="648"/>
      <c r="AJ35" s="648"/>
      <c r="AK35" s="648"/>
      <c r="AL35" s="648"/>
      <c r="AM35" s="648"/>
      <c r="AN35" s="648"/>
      <c r="AO35" s="648"/>
      <c r="AP35" s="648"/>
      <c r="AQ35" s="648"/>
      <c r="AR35" s="648"/>
      <c r="AS35" s="648"/>
      <c r="AT35" s="648"/>
      <c r="AU35" s="648"/>
      <c r="AV35" s="648"/>
      <c r="AW35" s="648"/>
      <c r="AX35" s="648"/>
      <c r="AY35" s="648"/>
      <c r="AZ35" s="648"/>
      <c r="BA35" s="648"/>
      <c r="BB35" s="648"/>
      <c r="BC35" s="648"/>
      <c r="BD35" s="648"/>
      <c r="BE35" s="648"/>
      <c r="BF35" s="648"/>
      <c r="BG35" s="648"/>
      <c r="BH35" s="648"/>
      <c r="BI35" s="648"/>
      <c r="BJ35" s="648"/>
      <c r="BK35" s="648"/>
      <c r="BL35" s="648"/>
      <c r="BM35" s="648"/>
      <c r="BN35" s="648"/>
      <c r="BO35" s="648"/>
      <c r="BP35" s="648"/>
      <c r="BQ35" s="648"/>
      <c r="BR35" s="648"/>
      <c r="BS35" s="648"/>
      <c r="BT35" s="648"/>
      <c r="BU35" s="648"/>
      <c r="BV35" s="648"/>
      <c r="BW35" s="648"/>
      <c r="BX35" s="648"/>
      <c r="BY35" s="648"/>
      <c r="BZ35" s="648"/>
      <c r="CA35" s="648"/>
      <c r="CB35" s="648"/>
      <c r="CC35" s="648"/>
      <c r="CD35" s="648"/>
      <c r="CE35" s="648"/>
      <c r="CF35" s="648"/>
      <c r="CG35" s="648"/>
      <c r="CH35" s="648"/>
      <c r="CI35" s="648"/>
      <c r="CJ35" s="648"/>
      <c r="CK35" s="648"/>
      <c r="CL35" s="648"/>
      <c r="CM35" s="648"/>
      <c r="CN35" s="648"/>
      <c r="CO35" s="648"/>
      <c r="CP35" s="648"/>
      <c r="CQ35" s="648"/>
      <c r="CR35" s="648"/>
      <c r="CS35" s="648"/>
    </row>
    <row r="36" spans="1:256" ht="15" customHeight="1">
      <c r="A36" s="648" t="s">
        <v>47</v>
      </c>
      <c r="B36" s="648"/>
      <c r="C36" s="648"/>
      <c r="D36" s="648"/>
      <c r="E36" s="648"/>
      <c r="F36" s="648"/>
      <c r="G36" s="648"/>
      <c r="H36" s="648"/>
      <c r="I36" s="648"/>
      <c r="J36" s="648"/>
      <c r="K36" s="648"/>
      <c r="L36" s="648"/>
      <c r="M36" s="648"/>
      <c r="N36" s="648"/>
      <c r="O36" s="648"/>
      <c r="P36" s="648"/>
      <c r="Q36" s="648"/>
      <c r="R36" s="648"/>
      <c r="S36" s="648"/>
      <c r="T36" s="648"/>
      <c r="U36" s="648"/>
      <c r="V36" s="648"/>
      <c r="W36" s="648"/>
      <c r="X36" s="648"/>
      <c r="Y36" s="648"/>
      <c r="Z36" s="648"/>
      <c r="AA36" s="648"/>
      <c r="AB36" s="648"/>
      <c r="AC36" s="648"/>
      <c r="AD36" s="648"/>
      <c r="AE36" s="648"/>
      <c r="AF36" s="648"/>
      <c r="AG36" s="648"/>
      <c r="AH36" s="648"/>
      <c r="AI36" s="648"/>
      <c r="AJ36" s="648"/>
      <c r="AK36" s="648"/>
      <c r="AL36" s="648"/>
      <c r="AM36" s="648"/>
      <c r="AN36" s="648"/>
      <c r="AO36" s="648"/>
      <c r="AP36" s="648"/>
      <c r="AQ36" s="648"/>
      <c r="AR36" s="648"/>
      <c r="AS36" s="648"/>
      <c r="AT36" s="648"/>
      <c r="AU36" s="648"/>
      <c r="AV36" s="648"/>
      <c r="AW36" s="648"/>
      <c r="AX36" s="648"/>
      <c r="AY36" s="648"/>
      <c r="AZ36" s="648"/>
      <c r="BA36" s="648"/>
      <c r="BB36" s="648"/>
      <c r="BC36" s="648"/>
      <c r="BD36" s="648"/>
      <c r="BE36" s="648"/>
      <c r="BF36" s="648"/>
      <c r="BG36" s="648"/>
      <c r="BH36" s="648"/>
      <c r="BI36" s="648"/>
      <c r="BJ36" s="648"/>
      <c r="BK36" s="648"/>
      <c r="BL36" s="648"/>
      <c r="BM36" s="648"/>
      <c r="BN36" s="648"/>
      <c r="BO36" s="648"/>
      <c r="BP36" s="648"/>
      <c r="BQ36" s="648"/>
      <c r="BR36" s="648"/>
      <c r="BS36" s="648"/>
      <c r="BT36" s="648"/>
      <c r="BU36" s="648"/>
      <c r="BV36" s="648"/>
      <c r="BW36" s="648"/>
      <c r="BX36" s="648"/>
      <c r="BY36" s="648"/>
      <c r="BZ36" s="648"/>
      <c r="CA36" s="648"/>
      <c r="CB36" s="648"/>
      <c r="CC36" s="648"/>
      <c r="CD36" s="648"/>
      <c r="CE36" s="648"/>
      <c r="CF36" s="648"/>
      <c r="CG36" s="648"/>
      <c r="CH36" s="648"/>
      <c r="CI36" s="648"/>
      <c r="CJ36" s="648"/>
      <c r="CK36" s="648"/>
      <c r="CL36" s="648"/>
      <c r="CM36" s="648"/>
      <c r="CN36" s="648"/>
      <c r="CO36" s="648"/>
      <c r="CP36" s="648"/>
      <c r="CQ36" s="648"/>
      <c r="CR36" s="648"/>
      <c r="CS36" s="648"/>
      <c r="CT36" s="22"/>
      <c r="CU36" s="22"/>
      <c r="CV36" s="22"/>
      <c r="CW36" s="22"/>
      <c r="CX36" s="22"/>
      <c r="CY36" s="22"/>
      <c r="CZ36" s="22"/>
      <c r="DA36" s="22"/>
      <c r="DB36" s="22"/>
      <c r="DC36" s="22"/>
      <c r="DD36" s="22"/>
      <c r="DE36" s="22"/>
      <c r="DF36" s="22"/>
      <c r="DG36" s="22"/>
      <c r="DH36" s="22"/>
      <c r="DI36" s="22"/>
      <c r="DJ36" s="22"/>
      <c r="DK36" s="22"/>
      <c r="DL36" s="22"/>
      <c r="DM36" s="22"/>
      <c r="DN36" s="22"/>
      <c r="DO36" s="22"/>
      <c r="DP36" s="22"/>
      <c r="DQ36" s="22"/>
      <c r="DR36" s="22"/>
      <c r="DS36" s="22"/>
      <c r="DT36" s="22"/>
      <c r="DU36" s="22"/>
      <c r="DV36" s="22"/>
      <c r="DW36" s="22"/>
      <c r="DX36" s="22"/>
      <c r="DY36" s="22"/>
      <c r="DZ36" s="22"/>
      <c r="EA36" s="22"/>
      <c r="EB36" s="22"/>
      <c r="EC36" s="22"/>
      <c r="ED36" s="22"/>
      <c r="EE36" s="22"/>
      <c r="EF36" s="22"/>
      <c r="EG36" s="22"/>
      <c r="EH36" s="22"/>
      <c r="EI36" s="22"/>
      <c r="EJ36" s="22"/>
      <c r="EK36" s="22"/>
      <c r="EL36" s="22"/>
      <c r="EM36" s="22"/>
      <c r="EN36" s="22"/>
      <c r="EO36" s="22"/>
      <c r="EP36" s="22"/>
      <c r="EQ36" s="22"/>
      <c r="ER36" s="22"/>
      <c r="ES36" s="22"/>
      <c r="ET36" s="22"/>
      <c r="EU36" s="22"/>
      <c r="EV36" s="22"/>
      <c r="EW36" s="22"/>
      <c r="EX36" s="22"/>
      <c r="EY36" s="22"/>
      <c r="EZ36" s="22"/>
      <c r="FA36" s="22"/>
      <c r="FB36" s="22"/>
      <c r="FC36" s="22"/>
      <c r="FD36" s="22"/>
      <c r="FE36" s="22"/>
      <c r="FF36" s="22"/>
      <c r="FG36" s="22"/>
      <c r="FH36" s="22"/>
      <c r="FI36" s="22"/>
      <c r="FJ36" s="22"/>
      <c r="FK36" s="22"/>
      <c r="FL36" s="22"/>
      <c r="FM36" s="22"/>
      <c r="FN36" s="22"/>
      <c r="FO36" s="22"/>
      <c r="FP36" s="22"/>
      <c r="FQ36" s="22"/>
      <c r="FR36" s="22"/>
      <c r="FS36" s="22"/>
      <c r="FT36" s="22"/>
      <c r="FU36" s="22"/>
      <c r="FV36" s="22"/>
      <c r="FW36" s="22"/>
      <c r="FX36" s="22"/>
      <c r="FY36" s="22"/>
      <c r="FZ36" s="22"/>
      <c r="GA36" s="22"/>
      <c r="GB36" s="22"/>
      <c r="GC36" s="22"/>
      <c r="GD36" s="22"/>
      <c r="GE36" s="22"/>
      <c r="GF36" s="22"/>
      <c r="GG36" s="22"/>
      <c r="GH36" s="22"/>
      <c r="GI36" s="22"/>
      <c r="GJ36" s="22"/>
      <c r="GK36" s="22"/>
      <c r="GL36" s="22"/>
      <c r="GM36" s="22"/>
      <c r="GN36" s="22"/>
      <c r="GO36" s="22"/>
      <c r="GP36" s="22"/>
      <c r="GQ36" s="22"/>
      <c r="GR36" s="22"/>
      <c r="GS36" s="22"/>
      <c r="GT36" s="22"/>
      <c r="GU36" s="22"/>
      <c r="GV36" s="22"/>
      <c r="GW36" s="22"/>
      <c r="GX36" s="22"/>
      <c r="GY36" s="22"/>
      <c r="GZ36" s="22"/>
      <c r="HA36" s="22"/>
      <c r="HB36" s="22"/>
      <c r="HC36" s="22"/>
      <c r="HD36" s="22"/>
      <c r="HE36" s="22"/>
      <c r="HF36" s="22"/>
      <c r="HG36" s="22"/>
      <c r="HH36" s="22"/>
      <c r="HI36" s="22"/>
      <c r="HJ36" s="22"/>
      <c r="HK36" s="22"/>
      <c r="HL36" s="22"/>
      <c r="HM36" s="22"/>
      <c r="HN36" s="22"/>
      <c r="HO36" s="22"/>
      <c r="HP36" s="22"/>
      <c r="HQ36" s="22"/>
      <c r="HR36" s="22"/>
      <c r="HS36" s="22"/>
      <c r="HT36" s="22"/>
      <c r="HU36" s="22"/>
      <c r="HV36" s="22"/>
      <c r="HW36" s="22"/>
      <c r="HX36" s="22"/>
      <c r="HY36" s="22"/>
      <c r="HZ36" s="22"/>
      <c r="IA36" s="22"/>
      <c r="IB36" s="22"/>
      <c r="IC36" s="22"/>
      <c r="ID36" s="22"/>
      <c r="IE36" s="22"/>
      <c r="IF36" s="22"/>
      <c r="IG36" s="22"/>
      <c r="IH36" s="22"/>
      <c r="II36" s="22"/>
      <c r="IJ36" s="22"/>
      <c r="IK36" s="22"/>
      <c r="IL36" s="22"/>
      <c r="IM36" s="22"/>
      <c r="IN36" s="22"/>
      <c r="IO36" s="22"/>
      <c r="IP36" s="22"/>
      <c r="IQ36" s="22"/>
      <c r="IR36" s="22"/>
      <c r="IS36" s="22"/>
      <c r="IT36" s="22"/>
      <c r="IU36" s="22"/>
      <c r="IV36" s="22"/>
    </row>
    <row r="37" spans="1:256" s="21" customFormat="1" ht="15" customHeight="1">
      <c r="A37" s="648" t="s">
        <v>48</v>
      </c>
      <c r="B37" s="648"/>
      <c r="C37" s="648"/>
      <c r="D37" s="648"/>
      <c r="E37" s="648"/>
      <c r="F37" s="648"/>
      <c r="G37" s="648"/>
      <c r="H37" s="648"/>
      <c r="I37" s="648"/>
      <c r="J37" s="648"/>
      <c r="K37" s="648"/>
      <c r="L37" s="648"/>
      <c r="M37" s="648"/>
      <c r="N37" s="648"/>
      <c r="O37" s="648"/>
      <c r="P37" s="648"/>
      <c r="Q37" s="648"/>
      <c r="R37" s="648"/>
      <c r="S37" s="648"/>
      <c r="T37" s="648"/>
      <c r="U37" s="648"/>
      <c r="V37" s="648"/>
      <c r="W37" s="648"/>
      <c r="X37" s="648"/>
      <c r="Y37" s="648"/>
      <c r="Z37" s="648"/>
      <c r="AA37" s="648"/>
      <c r="AB37" s="648"/>
      <c r="AC37" s="648"/>
      <c r="AD37" s="648"/>
      <c r="AE37" s="648"/>
      <c r="AF37" s="648"/>
      <c r="AG37" s="648"/>
      <c r="AH37" s="648"/>
      <c r="AI37" s="648"/>
      <c r="AJ37" s="648"/>
      <c r="AK37" s="648"/>
      <c r="AL37" s="648"/>
      <c r="AM37" s="648"/>
      <c r="AN37" s="648"/>
      <c r="AO37" s="648"/>
      <c r="AP37" s="648"/>
      <c r="AQ37" s="648"/>
      <c r="AR37" s="648"/>
      <c r="AS37" s="648"/>
      <c r="AT37" s="648"/>
      <c r="AU37" s="648"/>
      <c r="AV37" s="648"/>
      <c r="AW37" s="648"/>
      <c r="AX37" s="648"/>
      <c r="AY37" s="648"/>
      <c r="AZ37" s="648"/>
      <c r="BA37" s="648"/>
      <c r="BB37" s="648"/>
      <c r="BC37" s="648"/>
      <c r="BD37" s="648"/>
      <c r="BE37" s="648"/>
      <c r="BF37" s="648"/>
      <c r="BG37" s="648"/>
      <c r="BH37" s="648"/>
      <c r="BI37" s="648"/>
      <c r="BJ37" s="648"/>
      <c r="BK37" s="648"/>
      <c r="BL37" s="648"/>
      <c r="BM37" s="648"/>
      <c r="BN37" s="648"/>
      <c r="BO37" s="648"/>
      <c r="BP37" s="648"/>
      <c r="BQ37" s="648"/>
      <c r="BR37" s="648"/>
      <c r="BS37" s="648"/>
      <c r="BT37" s="648"/>
      <c r="BU37" s="648"/>
      <c r="BV37" s="648"/>
      <c r="BW37" s="648"/>
      <c r="BX37" s="648"/>
      <c r="BY37" s="648"/>
      <c r="BZ37" s="648"/>
      <c r="CA37" s="648"/>
      <c r="CB37" s="648"/>
      <c r="CC37" s="648"/>
      <c r="CD37" s="648"/>
      <c r="CE37" s="648"/>
      <c r="CF37" s="648"/>
      <c r="CG37" s="648"/>
      <c r="CH37" s="648"/>
      <c r="CI37" s="648"/>
      <c r="CJ37" s="648"/>
      <c r="CK37" s="648"/>
      <c r="CL37" s="648"/>
      <c r="CM37" s="648"/>
      <c r="CN37" s="648"/>
      <c r="CO37" s="648"/>
      <c r="CP37" s="648"/>
      <c r="CQ37" s="648"/>
      <c r="CR37" s="648"/>
      <c r="CS37" s="648"/>
    </row>
    <row r="38" spans="1:256" s="6" customFormat="1" ht="13.2">
      <c r="A38" s="7"/>
      <c r="CG38" s="8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</row>
    <row r="39" spans="1:256" s="13" customFormat="1" ht="13.8">
      <c r="A39" s="14" t="s">
        <v>49</v>
      </c>
      <c r="CG39" s="15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</row>
    <row r="40" spans="1:256" s="17" customFormat="1" ht="6">
      <c r="A40" s="18"/>
      <c r="CG40" s="19"/>
      <c r="CI40" s="20"/>
      <c r="CJ40" s="20"/>
      <c r="CK40" s="20"/>
      <c r="CL40" s="20"/>
      <c r="CM40" s="20"/>
      <c r="CN40" s="20"/>
      <c r="CO40" s="20"/>
      <c r="CP40" s="20"/>
      <c r="CQ40" s="20"/>
      <c r="CR40" s="20"/>
      <c r="CS40" s="20"/>
    </row>
    <row r="41" spans="1:256" s="6" customFormat="1" ht="15" customHeight="1">
      <c r="A41" s="647" t="s">
        <v>39</v>
      </c>
      <c r="B41" s="647"/>
      <c r="C41" s="647" t="s">
        <v>50</v>
      </c>
      <c r="D41" s="647"/>
      <c r="E41" s="647"/>
      <c r="F41" s="647"/>
      <c r="G41" s="647"/>
      <c r="H41" s="647"/>
      <c r="I41" s="647"/>
      <c r="J41" s="647"/>
      <c r="K41" s="647"/>
      <c r="L41" s="647"/>
      <c r="M41" s="647"/>
      <c r="N41" s="647"/>
      <c r="O41" s="647"/>
      <c r="P41" s="647"/>
      <c r="Q41" s="647"/>
      <c r="R41" s="647"/>
      <c r="S41" s="647"/>
      <c r="T41" s="647"/>
      <c r="U41" s="647"/>
      <c r="V41" s="647"/>
      <c r="W41" s="647"/>
      <c r="X41" s="647"/>
      <c r="Y41" s="647"/>
      <c r="Z41" s="647"/>
      <c r="AA41" s="647"/>
      <c r="AB41" s="647"/>
      <c r="AC41" s="647"/>
      <c r="AD41" s="647"/>
      <c r="AE41" s="647"/>
      <c r="AF41" s="647"/>
      <c r="AG41" s="647"/>
      <c r="AH41" s="647"/>
      <c r="AI41" s="647"/>
      <c r="AJ41" s="647"/>
      <c r="AK41" s="647"/>
      <c r="AL41" s="647"/>
      <c r="AM41" s="647"/>
      <c r="AN41" s="647"/>
      <c r="AO41" s="647"/>
      <c r="AP41" s="647"/>
      <c r="AQ41" s="647"/>
      <c r="AR41" s="647"/>
      <c r="AS41" s="647"/>
      <c r="AT41" s="647"/>
      <c r="AU41" s="647"/>
      <c r="AV41" s="647"/>
      <c r="AW41" s="647"/>
      <c r="AX41" s="647"/>
      <c r="AY41" s="647"/>
      <c r="AZ41" s="647"/>
      <c r="BA41" s="647"/>
      <c r="BB41" s="647"/>
      <c r="BC41" s="647"/>
      <c r="BD41" s="647"/>
      <c r="BE41" s="647"/>
      <c r="BF41" s="647"/>
      <c r="BG41" s="647"/>
      <c r="BH41" s="647"/>
      <c r="BI41" s="647"/>
      <c r="BJ41" s="647"/>
      <c r="BK41" s="647"/>
      <c r="BL41" s="647"/>
      <c r="BM41" s="647"/>
      <c r="BN41" s="647"/>
      <c r="BO41" s="647"/>
      <c r="BP41" s="647"/>
      <c r="BQ41" s="647"/>
      <c r="BR41" s="647"/>
      <c r="BS41" s="647"/>
      <c r="BT41" s="647"/>
      <c r="BU41" s="647"/>
      <c r="BV41" s="647"/>
      <c r="BW41" s="647"/>
      <c r="BX41" s="647"/>
      <c r="BY41" s="647"/>
      <c r="BZ41" s="647"/>
      <c r="CA41" s="647"/>
      <c r="CB41" s="647"/>
      <c r="CC41" s="647"/>
      <c r="CD41" s="647"/>
      <c r="CE41" s="647"/>
      <c r="CF41" s="647"/>
      <c r="CG41" s="647"/>
      <c r="CH41" s="647"/>
      <c r="CI41" s="647"/>
      <c r="CJ41" s="647"/>
      <c r="CK41" s="647"/>
      <c r="CL41" s="647"/>
      <c r="CM41" s="647"/>
      <c r="CN41" s="647"/>
      <c r="CO41" s="647"/>
      <c r="CP41" s="647"/>
      <c r="CQ41" s="647"/>
      <c r="CR41" s="647"/>
      <c r="CS41" s="647"/>
    </row>
    <row r="42" spans="1:256" s="6" customFormat="1" ht="15" customHeight="1">
      <c r="A42" s="645" t="s">
        <v>41</v>
      </c>
      <c r="B42" s="645"/>
      <c r="C42" s="645" t="s">
        <v>51</v>
      </c>
      <c r="D42" s="645"/>
      <c r="E42" s="645"/>
      <c r="F42" s="645"/>
      <c r="G42" s="645"/>
      <c r="H42" s="645"/>
      <c r="I42" s="645"/>
      <c r="J42" s="645"/>
      <c r="K42" s="645"/>
      <c r="L42" s="645"/>
      <c r="M42" s="645"/>
      <c r="N42" s="645"/>
      <c r="O42" s="645"/>
      <c r="P42" s="645"/>
      <c r="Q42" s="645"/>
      <c r="R42" s="645"/>
      <c r="S42" s="645"/>
      <c r="T42" s="645"/>
      <c r="U42" s="645"/>
      <c r="V42" s="645"/>
      <c r="W42" s="645"/>
      <c r="X42" s="645"/>
      <c r="Y42" s="645"/>
      <c r="Z42" s="645"/>
      <c r="AA42" s="645"/>
      <c r="AB42" s="645"/>
      <c r="AC42" s="645"/>
      <c r="AD42" s="645"/>
      <c r="AE42" s="645"/>
      <c r="AF42" s="645"/>
      <c r="AG42" s="645"/>
      <c r="AH42" s="645"/>
      <c r="AI42" s="645"/>
      <c r="AJ42" s="645"/>
      <c r="AK42" s="645"/>
      <c r="AL42" s="645"/>
      <c r="AM42" s="645"/>
      <c r="AN42" s="645"/>
      <c r="AO42" s="645"/>
      <c r="AP42" s="645"/>
      <c r="AQ42" s="645"/>
      <c r="AR42" s="645"/>
      <c r="AS42" s="645"/>
      <c r="AT42" s="645"/>
      <c r="AU42" s="645"/>
      <c r="AV42" s="645"/>
      <c r="AW42" s="645"/>
      <c r="AX42" s="645"/>
      <c r="AY42" s="645"/>
      <c r="AZ42" s="645"/>
      <c r="BA42" s="645"/>
      <c r="BB42" s="645"/>
      <c r="BC42" s="645"/>
      <c r="BD42" s="645"/>
      <c r="BE42" s="645"/>
      <c r="BF42" s="645"/>
      <c r="BG42" s="645"/>
      <c r="BH42" s="645"/>
      <c r="BI42" s="645"/>
      <c r="BJ42" s="645"/>
      <c r="BK42" s="645"/>
      <c r="BL42" s="645"/>
      <c r="BM42" s="645"/>
      <c r="BN42" s="645"/>
      <c r="BO42" s="645"/>
      <c r="BP42" s="645"/>
      <c r="BQ42" s="645"/>
      <c r="BR42" s="645"/>
      <c r="BS42" s="645"/>
      <c r="BT42" s="645"/>
      <c r="BU42" s="645"/>
      <c r="BV42" s="645"/>
      <c r="BW42" s="645"/>
      <c r="BX42" s="645"/>
      <c r="BY42" s="645"/>
      <c r="BZ42" s="645"/>
      <c r="CA42" s="645"/>
      <c r="CB42" s="645"/>
      <c r="CC42" s="645"/>
      <c r="CD42" s="645"/>
      <c r="CE42" s="645"/>
      <c r="CF42" s="645"/>
      <c r="CG42" s="645"/>
      <c r="CH42" s="645"/>
      <c r="CI42" s="645"/>
      <c r="CJ42" s="645"/>
      <c r="CK42" s="645"/>
      <c r="CL42" s="645"/>
      <c r="CM42" s="645"/>
      <c r="CN42" s="645"/>
      <c r="CO42" s="645"/>
      <c r="CP42" s="645"/>
      <c r="CQ42" s="645"/>
      <c r="CR42" s="645"/>
      <c r="CS42" s="645"/>
    </row>
    <row r="43" spans="1:256" s="6" customFormat="1" ht="15" customHeight="1">
      <c r="A43" s="645" t="s">
        <v>43</v>
      </c>
      <c r="B43" s="645"/>
      <c r="C43" s="645" t="s">
        <v>52</v>
      </c>
      <c r="D43" s="645"/>
      <c r="E43" s="645"/>
      <c r="F43" s="645"/>
      <c r="G43" s="645"/>
      <c r="H43" s="645"/>
      <c r="I43" s="645"/>
      <c r="J43" s="645"/>
      <c r="K43" s="645"/>
      <c r="L43" s="645"/>
      <c r="M43" s="645"/>
      <c r="N43" s="645"/>
      <c r="O43" s="645"/>
      <c r="P43" s="645"/>
      <c r="Q43" s="645"/>
      <c r="R43" s="645"/>
      <c r="S43" s="645"/>
      <c r="T43" s="645"/>
      <c r="U43" s="645"/>
      <c r="V43" s="645"/>
      <c r="W43" s="645"/>
      <c r="X43" s="645"/>
      <c r="Y43" s="645"/>
      <c r="Z43" s="645"/>
      <c r="AA43" s="645"/>
      <c r="AB43" s="645"/>
      <c r="AC43" s="645"/>
      <c r="AD43" s="645"/>
      <c r="AE43" s="645"/>
      <c r="AF43" s="645"/>
      <c r="AG43" s="645"/>
      <c r="AH43" s="645"/>
      <c r="AI43" s="645"/>
      <c r="AJ43" s="645"/>
      <c r="AK43" s="645"/>
      <c r="AL43" s="645"/>
      <c r="AM43" s="645"/>
      <c r="AN43" s="645"/>
      <c r="AO43" s="645"/>
      <c r="AP43" s="645"/>
      <c r="AQ43" s="645"/>
      <c r="AR43" s="645"/>
      <c r="AS43" s="645"/>
      <c r="AT43" s="645"/>
      <c r="AU43" s="645"/>
      <c r="AV43" s="645"/>
      <c r="AW43" s="645"/>
      <c r="AX43" s="645"/>
      <c r="AY43" s="645"/>
      <c r="AZ43" s="645"/>
      <c r="BA43" s="645"/>
      <c r="BB43" s="645"/>
      <c r="BC43" s="645"/>
      <c r="BD43" s="645"/>
      <c r="BE43" s="645"/>
      <c r="BF43" s="645"/>
      <c r="BG43" s="645"/>
      <c r="BH43" s="645"/>
      <c r="BI43" s="645"/>
      <c r="BJ43" s="645"/>
      <c r="BK43" s="645"/>
      <c r="BL43" s="645"/>
      <c r="BM43" s="645"/>
      <c r="BN43" s="645"/>
      <c r="BO43" s="645"/>
      <c r="BP43" s="645"/>
      <c r="BQ43" s="645"/>
      <c r="BR43" s="645"/>
      <c r="BS43" s="645"/>
      <c r="BT43" s="645"/>
      <c r="BU43" s="645"/>
      <c r="BV43" s="645"/>
      <c r="BW43" s="645"/>
      <c r="BX43" s="645"/>
      <c r="BY43" s="645"/>
      <c r="BZ43" s="645"/>
      <c r="CA43" s="645"/>
      <c r="CB43" s="645"/>
      <c r="CC43" s="645"/>
      <c r="CD43" s="645"/>
      <c r="CE43" s="645"/>
      <c r="CF43" s="645"/>
      <c r="CG43" s="645"/>
      <c r="CH43" s="645"/>
      <c r="CI43" s="645"/>
      <c r="CJ43" s="645"/>
      <c r="CK43" s="645"/>
      <c r="CL43" s="645"/>
      <c r="CM43" s="645"/>
      <c r="CN43" s="645"/>
      <c r="CO43" s="645"/>
      <c r="CP43" s="645"/>
      <c r="CQ43" s="645"/>
      <c r="CR43" s="645"/>
      <c r="CS43" s="645"/>
    </row>
    <row r="44" spans="1:256" s="6" customFormat="1" ht="15" customHeight="1">
      <c r="A44" s="645" t="s">
        <v>45</v>
      </c>
      <c r="B44" s="645"/>
      <c r="C44" s="645" t="s">
        <v>53</v>
      </c>
      <c r="D44" s="645"/>
      <c r="E44" s="645"/>
      <c r="F44" s="645"/>
      <c r="G44" s="645"/>
      <c r="H44" s="645"/>
      <c r="I44" s="645"/>
      <c r="J44" s="645"/>
      <c r="K44" s="645"/>
      <c r="L44" s="645"/>
      <c r="M44" s="645"/>
      <c r="N44" s="645"/>
      <c r="O44" s="645"/>
      <c r="P44" s="645"/>
      <c r="Q44" s="645"/>
      <c r="R44" s="645"/>
      <c r="S44" s="645"/>
      <c r="T44" s="645"/>
      <c r="U44" s="645"/>
      <c r="V44" s="645"/>
      <c r="W44" s="645"/>
      <c r="X44" s="645"/>
      <c r="Y44" s="645"/>
      <c r="Z44" s="645"/>
      <c r="AA44" s="645"/>
      <c r="AB44" s="645"/>
      <c r="AC44" s="645"/>
      <c r="AD44" s="645"/>
      <c r="AE44" s="645"/>
      <c r="AF44" s="645"/>
      <c r="AG44" s="645"/>
      <c r="AH44" s="645"/>
      <c r="AI44" s="645"/>
      <c r="AJ44" s="645"/>
      <c r="AK44" s="645"/>
      <c r="AL44" s="645"/>
      <c r="AM44" s="645"/>
      <c r="AN44" s="645"/>
      <c r="AO44" s="645"/>
      <c r="AP44" s="645"/>
      <c r="AQ44" s="645"/>
      <c r="AR44" s="645"/>
      <c r="AS44" s="645"/>
      <c r="AT44" s="645"/>
      <c r="AU44" s="645"/>
      <c r="AV44" s="645"/>
      <c r="AW44" s="645"/>
      <c r="AX44" s="645"/>
      <c r="AY44" s="645"/>
      <c r="AZ44" s="645"/>
      <c r="BA44" s="645"/>
      <c r="BB44" s="645"/>
      <c r="BC44" s="645"/>
      <c r="BD44" s="645"/>
      <c r="BE44" s="645"/>
      <c r="BF44" s="645"/>
      <c r="BG44" s="645"/>
      <c r="BH44" s="645"/>
      <c r="BI44" s="645"/>
      <c r="BJ44" s="645"/>
      <c r="BK44" s="645"/>
      <c r="BL44" s="645"/>
      <c r="BM44" s="645"/>
      <c r="BN44" s="645"/>
      <c r="BO44" s="645"/>
      <c r="BP44" s="645"/>
      <c r="BQ44" s="645"/>
      <c r="BR44" s="645"/>
      <c r="BS44" s="645"/>
      <c r="BT44" s="645"/>
      <c r="BU44" s="645"/>
      <c r="BV44" s="645"/>
      <c r="BW44" s="645"/>
      <c r="BX44" s="645"/>
      <c r="BY44" s="645"/>
      <c r="BZ44" s="645"/>
      <c r="CA44" s="645"/>
      <c r="CB44" s="645"/>
      <c r="CC44" s="645"/>
      <c r="CD44" s="645"/>
      <c r="CE44" s="645"/>
      <c r="CF44" s="645"/>
      <c r="CG44" s="645"/>
      <c r="CH44" s="645"/>
      <c r="CI44" s="645"/>
      <c r="CJ44" s="645"/>
      <c r="CK44" s="645"/>
      <c r="CL44" s="645"/>
      <c r="CM44" s="645"/>
      <c r="CN44" s="645"/>
      <c r="CO44" s="645"/>
      <c r="CP44" s="645"/>
      <c r="CQ44" s="645"/>
      <c r="CR44" s="645"/>
      <c r="CS44" s="645"/>
    </row>
    <row r="45" spans="1:256" s="6" customFormat="1" ht="13.2">
      <c r="A45" s="7"/>
      <c r="CG45" s="8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</row>
    <row r="46" spans="1:256" s="13" customFormat="1" ht="13.8">
      <c r="A46" s="14" t="s">
        <v>54</v>
      </c>
      <c r="CG46" s="15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</row>
    <row r="47" spans="1:256" s="17" customFormat="1" ht="6">
      <c r="A47" s="18"/>
      <c r="CG47" s="19"/>
      <c r="CI47" s="20"/>
      <c r="CJ47" s="20"/>
      <c r="CK47" s="20"/>
      <c r="CL47" s="20"/>
      <c r="CM47" s="20"/>
      <c r="CN47" s="20"/>
      <c r="CO47" s="20"/>
      <c r="CP47" s="20"/>
      <c r="CQ47" s="20"/>
      <c r="CR47" s="20"/>
      <c r="CS47" s="20"/>
    </row>
    <row r="48" spans="1:256" s="6" customFormat="1" ht="15" customHeight="1">
      <c r="A48" s="647" t="s">
        <v>39</v>
      </c>
      <c r="B48" s="647"/>
      <c r="C48" s="647" t="s">
        <v>55</v>
      </c>
      <c r="D48" s="647"/>
      <c r="E48" s="647"/>
      <c r="F48" s="647"/>
      <c r="G48" s="647"/>
      <c r="H48" s="647"/>
      <c r="I48" s="647"/>
      <c r="J48" s="647"/>
      <c r="K48" s="647"/>
      <c r="L48" s="647"/>
      <c r="M48" s="647"/>
      <c r="N48" s="647"/>
      <c r="O48" s="647"/>
      <c r="P48" s="647"/>
      <c r="Q48" s="647"/>
      <c r="R48" s="647"/>
      <c r="S48" s="647"/>
      <c r="T48" s="647"/>
      <c r="U48" s="647"/>
      <c r="V48" s="647"/>
      <c r="W48" s="647"/>
      <c r="X48" s="647"/>
      <c r="Y48" s="647"/>
      <c r="Z48" s="647"/>
      <c r="AA48" s="647"/>
      <c r="AB48" s="647"/>
      <c r="AC48" s="647"/>
      <c r="AD48" s="647"/>
      <c r="AE48" s="647"/>
      <c r="AF48" s="647"/>
      <c r="AG48" s="647"/>
      <c r="AH48" s="647"/>
      <c r="AI48" s="647"/>
      <c r="AJ48" s="647"/>
      <c r="AK48" s="647"/>
      <c r="AL48" s="647"/>
      <c r="AM48" s="647"/>
      <c r="AN48" s="647"/>
      <c r="AO48" s="647"/>
      <c r="AP48" s="647"/>
      <c r="AQ48" s="647"/>
      <c r="AR48" s="647"/>
      <c r="AS48" s="647"/>
      <c r="AT48" s="647"/>
      <c r="AU48" s="647"/>
      <c r="AV48" s="647"/>
      <c r="AW48" s="647"/>
      <c r="AX48" s="647"/>
      <c r="AY48" s="647"/>
      <c r="AZ48" s="647"/>
      <c r="BA48" s="647"/>
      <c r="BB48" s="647"/>
      <c r="BC48" s="647"/>
      <c r="BD48" s="647"/>
      <c r="BE48" s="647"/>
      <c r="BF48" s="647"/>
      <c r="BG48" s="647"/>
      <c r="BH48" s="647"/>
      <c r="BI48" s="647"/>
      <c r="BJ48" s="647"/>
      <c r="BK48" s="647"/>
      <c r="BL48" s="647"/>
      <c r="BM48" s="647"/>
      <c r="BN48" s="647"/>
      <c r="BO48" s="647"/>
      <c r="BP48" s="647"/>
      <c r="BQ48" s="647"/>
      <c r="BR48" s="647"/>
      <c r="BS48" s="647"/>
      <c r="BT48" s="647"/>
      <c r="BU48" s="647"/>
      <c r="BV48" s="647"/>
      <c r="BW48" s="647"/>
      <c r="BX48" s="647"/>
      <c r="BY48" s="647"/>
      <c r="BZ48" s="647"/>
      <c r="CA48" s="647"/>
      <c r="CB48" s="647"/>
      <c r="CC48" s="647"/>
      <c r="CD48" s="647"/>
      <c r="CE48" s="647"/>
      <c r="CF48" s="647"/>
      <c r="CG48" s="647"/>
      <c r="CH48" s="647"/>
      <c r="CI48" s="647"/>
      <c r="CJ48" s="647"/>
      <c r="CK48" s="647"/>
      <c r="CL48" s="647"/>
      <c r="CM48" s="647"/>
      <c r="CN48" s="647"/>
      <c r="CO48" s="647"/>
      <c r="CP48" s="647"/>
      <c r="CQ48" s="647"/>
      <c r="CR48" s="647"/>
      <c r="CS48" s="647"/>
    </row>
    <row r="49" spans="1:97" s="6" customFormat="1" ht="15" customHeight="1">
      <c r="A49" s="645" t="s">
        <v>41</v>
      </c>
      <c r="B49" s="645"/>
      <c r="C49" s="645" t="s">
        <v>55</v>
      </c>
      <c r="D49" s="645"/>
      <c r="E49" s="645"/>
      <c r="F49" s="645"/>
      <c r="G49" s="645"/>
      <c r="H49" s="645"/>
      <c r="I49" s="645"/>
      <c r="J49" s="645"/>
      <c r="K49" s="645"/>
      <c r="L49" s="645"/>
      <c r="M49" s="645"/>
      <c r="N49" s="645"/>
      <c r="O49" s="645"/>
      <c r="P49" s="645"/>
      <c r="Q49" s="645"/>
      <c r="R49" s="645"/>
      <c r="S49" s="645"/>
      <c r="T49" s="645"/>
      <c r="U49" s="645"/>
      <c r="V49" s="645"/>
      <c r="W49" s="645"/>
      <c r="X49" s="645"/>
      <c r="Y49" s="645"/>
      <c r="Z49" s="645"/>
      <c r="AA49" s="645"/>
      <c r="AB49" s="645"/>
      <c r="AC49" s="645"/>
      <c r="AD49" s="645"/>
      <c r="AE49" s="645"/>
      <c r="AF49" s="645"/>
      <c r="AG49" s="645"/>
      <c r="AH49" s="645"/>
      <c r="AI49" s="645"/>
      <c r="AJ49" s="645"/>
      <c r="AK49" s="645"/>
      <c r="AL49" s="645"/>
      <c r="AM49" s="645"/>
      <c r="AN49" s="645"/>
      <c r="AO49" s="645"/>
      <c r="AP49" s="645"/>
      <c r="AQ49" s="645"/>
      <c r="AR49" s="645"/>
      <c r="AS49" s="645"/>
      <c r="AT49" s="645"/>
      <c r="AU49" s="645"/>
      <c r="AV49" s="645"/>
      <c r="AW49" s="645"/>
      <c r="AX49" s="645"/>
      <c r="AY49" s="645"/>
      <c r="AZ49" s="645"/>
      <c r="BA49" s="645"/>
      <c r="BB49" s="645"/>
      <c r="BC49" s="645"/>
      <c r="BD49" s="645"/>
      <c r="BE49" s="645"/>
      <c r="BF49" s="645"/>
      <c r="BG49" s="645"/>
      <c r="BH49" s="645"/>
      <c r="BI49" s="645"/>
      <c r="BJ49" s="645"/>
      <c r="BK49" s="645"/>
      <c r="BL49" s="645"/>
      <c r="BM49" s="645"/>
      <c r="BN49" s="645"/>
      <c r="BO49" s="645"/>
      <c r="BP49" s="645"/>
      <c r="BQ49" s="645"/>
      <c r="BR49" s="645"/>
      <c r="BS49" s="645"/>
      <c r="BT49" s="645"/>
      <c r="BU49" s="645"/>
      <c r="BV49" s="645"/>
      <c r="BW49" s="645"/>
      <c r="BX49" s="645"/>
      <c r="BY49" s="645"/>
      <c r="BZ49" s="645"/>
      <c r="CA49" s="645"/>
      <c r="CB49" s="645"/>
      <c r="CC49" s="645"/>
      <c r="CD49" s="645"/>
      <c r="CE49" s="645"/>
      <c r="CF49" s="645"/>
      <c r="CG49" s="645"/>
      <c r="CH49" s="645"/>
      <c r="CI49" s="645"/>
      <c r="CJ49" s="645"/>
      <c r="CK49" s="645"/>
      <c r="CL49" s="645"/>
      <c r="CM49" s="645"/>
      <c r="CN49" s="645"/>
      <c r="CO49" s="645"/>
      <c r="CP49" s="645"/>
      <c r="CQ49" s="645"/>
      <c r="CR49" s="645"/>
      <c r="CS49" s="645"/>
    </row>
    <row r="50" spans="1:97" s="6" customFormat="1" ht="11.4" customHeight="1">
      <c r="A50" s="7"/>
      <c r="CG50" s="8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</row>
    <row r="51" spans="1:97" s="6" customFormat="1" ht="13.2" hidden="1">
      <c r="A51" s="7"/>
      <c r="CG51" s="8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</row>
    <row r="52" spans="1:97" s="6" customFormat="1" ht="13.2">
      <c r="A52" s="7"/>
      <c r="CG52" s="8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</row>
    <row r="53" spans="1:97" s="6" customFormat="1" ht="13.2">
      <c r="A53" s="7" t="s">
        <v>56</v>
      </c>
      <c r="CG53" s="8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</row>
    <row r="54" spans="1:97">
      <c r="A54" s="7" t="s">
        <v>57</v>
      </c>
    </row>
    <row r="55" spans="1:97" s="6" customFormat="1" ht="13.2">
      <c r="A55" s="7" t="s">
        <v>58</v>
      </c>
      <c r="O55" s="646" t="s">
        <v>59</v>
      </c>
      <c r="P55" s="646"/>
      <c r="Q55" s="646"/>
      <c r="R55" s="646"/>
      <c r="S55" s="646"/>
      <c r="T55" s="646"/>
      <c r="U55" s="646"/>
      <c r="V55" s="646"/>
      <c r="W55" s="646"/>
      <c r="X55" s="646"/>
      <c r="Y55" s="646"/>
      <c r="Z55" s="646"/>
      <c r="AA55" s="646"/>
      <c r="AB55" s="646"/>
      <c r="AC55" s="646"/>
      <c r="AD55" s="646"/>
      <c r="AE55" s="646"/>
      <c r="AF55" s="646"/>
      <c r="AG55" s="646"/>
      <c r="AH55" s="646"/>
      <c r="AI55" s="646"/>
      <c r="AJ55" s="646"/>
      <c r="AK55" s="646"/>
      <c r="AL55" s="646"/>
      <c r="AM55" s="646"/>
      <c r="AN55" s="646"/>
      <c r="AO55" s="646"/>
      <c r="AP55" s="646"/>
      <c r="AQ55" s="646"/>
      <c r="AR55" s="646"/>
      <c r="AS55" s="646"/>
      <c r="AT55" s="646"/>
      <c r="AU55" s="646"/>
      <c r="BB55" s="646" t="s">
        <v>60</v>
      </c>
      <c r="BC55" s="646"/>
      <c r="BD55" s="646"/>
      <c r="BE55" s="646"/>
      <c r="BF55" s="646"/>
      <c r="BG55" s="646"/>
      <c r="BH55" s="646"/>
      <c r="BI55" s="646"/>
      <c r="BJ55" s="646"/>
      <c r="BK55" s="646"/>
      <c r="BL55" s="646"/>
      <c r="BM55" s="646"/>
      <c r="BN55" s="646"/>
      <c r="BO55" s="646"/>
      <c r="BP55" s="646"/>
      <c r="BQ55" s="646"/>
      <c r="BR55" s="646"/>
      <c r="BS55" s="646"/>
      <c r="BT55" s="646"/>
      <c r="BU55" s="646"/>
      <c r="BV55" s="646"/>
      <c r="BW55" s="646"/>
      <c r="BX55" s="646"/>
      <c r="BY55" s="646"/>
      <c r="BZ55" s="646"/>
      <c r="CA55" s="646"/>
      <c r="CB55" s="646"/>
      <c r="CC55" s="646"/>
      <c r="CD55" s="646"/>
      <c r="CE55" s="646"/>
      <c r="CF55" s="646"/>
      <c r="CG55" s="646"/>
      <c r="CH55" s="646"/>
      <c r="CI55" s="646"/>
      <c r="CJ55" s="646"/>
    </row>
    <row r="56" spans="1:97" s="9" customFormat="1" ht="9.6">
      <c r="O56" s="642" t="s">
        <v>61</v>
      </c>
      <c r="P56" s="642"/>
      <c r="Q56" s="642"/>
      <c r="R56" s="642"/>
      <c r="S56" s="642"/>
      <c r="T56" s="642"/>
      <c r="U56" s="642"/>
      <c r="V56" s="642"/>
      <c r="W56" s="642"/>
      <c r="X56" s="642"/>
      <c r="Y56" s="642"/>
      <c r="Z56" s="642"/>
      <c r="AA56" s="642"/>
      <c r="AB56" s="642"/>
      <c r="AC56" s="642"/>
      <c r="AD56" s="642"/>
      <c r="AE56" s="642"/>
      <c r="AF56" s="642"/>
      <c r="AG56" s="642"/>
      <c r="AH56" s="642"/>
      <c r="AI56" s="642"/>
      <c r="AJ56" s="642"/>
      <c r="AK56" s="642"/>
      <c r="AL56" s="642"/>
      <c r="AM56" s="642"/>
      <c r="AN56" s="642"/>
      <c r="AO56" s="642"/>
      <c r="AP56" s="642"/>
      <c r="AQ56" s="642"/>
      <c r="AR56" s="642"/>
      <c r="AS56" s="642"/>
      <c r="AT56" s="642"/>
      <c r="AU56" s="642"/>
      <c r="BB56" s="642" t="s">
        <v>62</v>
      </c>
      <c r="BC56" s="642"/>
      <c r="BD56" s="642"/>
      <c r="BE56" s="642"/>
      <c r="BF56" s="642"/>
      <c r="BG56" s="642"/>
      <c r="BH56" s="642"/>
      <c r="BI56" s="642"/>
      <c r="BJ56" s="642"/>
      <c r="BK56" s="642"/>
      <c r="BL56" s="642"/>
      <c r="BM56" s="642"/>
      <c r="BN56" s="642"/>
      <c r="BO56" s="642"/>
      <c r="BP56" s="642"/>
      <c r="BQ56" s="642"/>
      <c r="BR56" s="642"/>
      <c r="BS56" s="642"/>
      <c r="BT56" s="642"/>
      <c r="BU56" s="642"/>
      <c r="BV56" s="642"/>
      <c r="BW56" s="642"/>
      <c r="BX56" s="642"/>
      <c r="BY56" s="642"/>
      <c r="BZ56" s="642"/>
      <c r="CA56" s="642"/>
      <c r="CB56" s="642"/>
      <c r="CC56" s="642"/>
      <c r="CD56" s="642"/>
      <c r="CE56" s="642"/>
      <c r="CF56" s="642"/>
      <c r="CG56" s="642"/>
      <c r="CH56" s="642"/>
      <c r="CI56" s="642"/>
      <c r="CJ56" s="642"/>
    </row>
    <row r="57" spans="1:97" s="6" customFormat="1" ht="3" customHeight="1"/>
    <row r="58" spans="1:97" s="6" customFormat="1" ht="27" customHeight="1">
      <c r="A58" s="7" t="s">
        <v>63</v>
      </c>
      <c r="O58" s="640" t="s">
        <v>64</v>
      </c>
      <c r="P58" s="640"/>
      <c r="Q58" s="640"/>
      <c r="R58" s="640"/>
      <c r="S58" s="640"/>
      <c r="T58" s="640"/>
      <c r="U58" s="640"/>
      <c r="V58" s="640"/>
      <c r="W58" s="640"/>
      <c r="X58" s="640"/>
      <c r="Y58" s="640"/>
      <c r="Z58" s="640"/>
      <c r="AA58" s="640"/>
      <c r="AB58" s="640"/>
      <c r="AC58" s="640"/>
      <c r="AD58" s="640"/>
      <c r="AE58" s="640"/>
      <c r="AF58" s="640"/>
      <c r="AG58" s="640"/>
      <c r="AH58" s="640"/>
      <c r="AI58" s="640"/>
      <c r="AJ58" s="640"/>
      <c r="AK58" s="640"/>
      <c r="AL58" s="640"/>
      <c r="AM58" s="640"/>
      <c r="AN58" s="640"/>
      <c r="AO58" s="640"/>
      <c r="AP58" s="640"/>
      <c r="AQ58" s="640"/>
      <c r="AR58" s="640"/>
      <c r="AS58" s="640"/>
      <c r="AT58" s="640"/>
      <c r="AU58" s="640"/>
      <c r="BB58" s="641" t="s">
        <v>65</v>
      </c>
      <c r="BC58" s="641"/>
      <c r="BD58" s="641"/>
      <c r="BE58" s="641"/>
      <c r="BF58" s="641"/>
      <c r="BG58" s="641"/>
      <c r="BH58" s="641"/>
      <c r="BI58" s="641"/>
      <c r="BJ58" s="641"/>
      <c r="BK58" s="641"/>
      <c r="BL58" s="641"/>
      <c r="BM58" s="641"/>
      <c r="BN58" s="641"/>
      <c r="BO58" s="641"/>
      <c r="BP58" s="641"/>
      <c r="BQ58" s="641"/>
      <c r="BR58" s="641"/>
      <c r="BS58" s="641"/>
      <c r="BT58" s="641"/>
      <c r="BU58" s="641"/>
      <c r="BV58" s="641"/>
      <c r="BW58" s="641"/>
      <c r="BX58" s="641"/>
      <c r="BY58" s="641"/>
      <c r="BZ58" s="641"/>
      <c r="CA58" s="641"/>
      <c r="CB58" s="641"/>
      <c r="CC58" s="641"/>
      <c r="CD58" s="641"/>
      <c r="CE58" s="641"/>
      <c r="CF58" s="641"/>
      <c r="CG58" s="641"/>
      <c r="CH58" s="641"/>
      <c r="CI58" s="641"/>
      <c r="CJ58" s="641"/>
    </row>
    <row r="59" spans="1:97" s="9" customFormat="1" ht="9.6">
      <c r="O59" s="642" t="s">
        <v>61</v>
      </c>
      <c r="P59" s="642"/>
      <c r="Q59" s="642"/>
      <c r="R59" s="642"/>
      <c r="S59" s="642"/>
      <c r="T59" s="642"/>
      <c r="U59" s="642"/>
      <c r="V59" s="642"/>
      <c r="W59" s="642"/>
      <c r="X59" s="642"/>
      <c r="Y59" s="642"/>
      <c r="Z59" s="642"/>
      <c r="AA59" s="642"/>
      <c r="AB59" s="642"/>
      <c r="AC59" s="642"/>
      <c r="AD59" s="642"/>
      <c r="AE59" s="642"/>
      <c r="AF59" s="642"/>
      <c r="AG59" s="642"/>
      <c r="AH59" s="642"/>
      <c r="AI59" s="642"/>
      <c r="AJ59" s="642"/>
      <c r="AK59" s="642"/>
      <c r="AL59" s="642"/>
      <c r="AM59" s="642"/>
      <c r="AN59" s="642"/>
      <c r="AO59" s="642"/>
      <c r="AP59" s="642"/>
      <c r="AQ59" s="642"/>
      <c r="AR59" s="642"/>
      <c r="AS59" s="642"/>
      <c r="AT59" s="642"/>
      <c r="AU59" s="642"/>
      <c r="BB59" s="642" t="s">
        <v>66</v>
      </c>
      <c r="BC59" s="642"/>
      <c r="BD59" s="642"/>
      <c r="BE59" s="642"/>
      <c r="BF59" s="642"/>
      <c r="BG59" s="642"/>
      <c r="BH59" s="642"/>
      <c r="BI59" s="642"/>
      <c r="BJ59" s="642"/>
      <c r="BK59" s="642"/>
      <c r="BL59" s="642"/>
      <c r="BM59" s="642"/>
      <c r="BN59" s="642"/>
      <c r="BO59" s="642"/>
      <c r="BP59" s="642"/>
      <c r="BQ59" s="642"/>
      <c r="BR59" s="642"/>
      <c r="BS59" s="642"/>
      <c r="BT59" s="642"/>
      <c r="BU59" s="642"/>
      <c r="BV59" s="642"/>
      <c r="BW59" s="642"/>
      <c r="BX59" s="642"/>
      <c r="BY59" s="642"/>
      <c r="BZ59" s="642"/>
      <c r="CA59" s="642"/>
      <c r="CB59" s="642"/>
      <c r="CC59" s="642"/>
      <c r="CD59" s="642"/>
      <c r="CE59" s="642"/>
      <c r="CF59" s="642"/>
      <c r="CG59" s="642"/>
      <c r="CH59" s="642"/>
      <c r="CI59" s="642"/>
      <c r="CJ59" s="642"/>
    </row>
    <row r="60" spans="1:97" s="6" customFormat="1" ht="3" customHeight="1"/>
    <row r="61" spans="1:97" s="6" customFormat="1" ht="13.2">
      <c r="A61" s="8" t="s">
        <v>67</v>
      </c>
      <c r="B61" s="641" t="s">
        <v>68</v>
      </c>
      <c r="C61" s="641"/>
      <c r="D61" s="641"/>
      <c r="E61" s="7" t="s">
        <v>69</v>
      </c>
      <c r="G61" s="641" t="s">
        <v>12</v>
      </c>
      <c r="H61" s="641"/>
      <c r="I61" s="641"/>
      <c r="J61" s="641"/>
      <c r="K61" s="641"/>
      <c r="L61" s="641"/>
      <c r="M61" s="641"/>
      <c r="N61" s="641"/>
      <c r="O61" s="641"/>
      <c r="P61" s="641"/>
      <c r="Q61" s="641"/>
      <c r="R61" s="643">
        <v>20</v>
      </c>
      <c r="S61" s="643"/>
      <c r="T61" s="643"/>
      <c r="U61" s="644" t="s">
        <v>13</v>
      </c>
      <c r="V61" s="644"/>
      <c r="W61" s="644"/>
      <c r="X61" s="7" t="s">
        <v>14</v>
      </c>
    </row>
    <row r="62" spans="1:97" s="6" customFormat="1" ht="13.2"/>
    <row r="63" spans="1:97" s="6" customFormat="1" ht="13.2"/>
    <row r="64" spans="1:97" s="6" customFormat="1" ht="13.2"/>
    <row r="65" s="6" customFormat="1" ht="13.2"/>
    <row r="66" s="6" customFormat="1" ht="13.2"/>
    <row r="67" s="6" customFormat="1" ht="13.2"/>
    <row r="68" s="6" customFormat="1" ht="13.2"/>
    <row r="69" s="6" customFormat="1" ht="13.2"/>
    <row r="70" s="6" customFormat="1" ht="13.2"/>
    <row r="71" s="6" customFormat="1" ht="13.2"/>
    <row r="72" s="6" customFormat="1" ht="13.2"/>
    <row r="73" s="6" customFormat="1" ht="13.2"/>
    <row r="74" s="6" customFormat="1" ht="13.2"/>
    <row r="75" s="6" customFormat="1" ht="13.2"/>
    <row r="76" s="6" customFormat="1" ht="13.2"/>
    <row r="77" s="6" customFormat="1" ht="13.2"/>
    <row r="78" s="6" customFormat="1" ht="13.2"/>
    <row r="79" s="6" customFormat="1" ht="13.2"/>
    <row r="80" s="6" customFormat="1" ht="13.2"/>
    <row r="81" s="6" customFormat="1" ht="13.2"/>
    <row r="82" s="6" customFormat="1" ht="13.2"/>
    <row r="83" s="6" customFormat="1" ht="13.2"/>
    <row r="84" s="6" customFormat="1" ht="13.2"/>
    <row r="85" s="6" customFormat="1" ht="13.2"/>
    <row r="86" s="6" customFormat="1" ht="13.2"/>
    <row r="87" s="6" customFormat="1" ht="13.2"/>
    <row r="88" s="6" customFormat="1" ht="13.2"/>
    <row r="89" s="6" customFormat="1" ht="13.2"/>
    <row r="90" s="6" customFormat="1" ht="13.2"/>
    <row r="91" s="6" customFormat="1" ht="13.2"/>
  </sheetData>
  <mergeCells count="56">
    <mergeCell ref="A10:CS10"/>
    <mergeCell ref="A11:CS11"/>
    <mergeCell ref="A12:CS12"/>
    <mergeCell ref="CI14:CS14"/>
    <mergeCell ref="AP15:AZ15"/>
    <mergeCell ref="BA15:BC15"/>
    <mergeCell ref="BD15:BF15"/>
    <mergeCell ref="CI15:CS15"/>
    <mergeCell ref="CI16:CS17"/>
    <mergeCell ref="CI18:CS18"/>
    <mergeCell ref="P19:BY19"/>
    <mergeCell ref="CI19:CS19"/>
    <mergeCell ref="P20:BY20"/>
    <mergeCell ref="CI20:CS20"/>
    <mergeCell ref="P21:BX21"/>
    <mergeCell ref="CI21:CS24"/>
    <mergeCell ref="P24:BY24"/>
    <mergeCell ref="CI25:CS26"/>
    <mergeCell ref="P26:BY26"/>
    <mergeCell ref="CI27:CS27"/>
    <mergeCell ref="A32:B32"/>
    <mergeCell ref="C32:CS32"/>
    <mergeCell ref="A33:B33"/>
    <mergeCell ref="C33:CS33"/>
    <mergeCell ref="A34:B34"/>
    <mergeCell ref="C34:CS34"/>
    <mergeCell ref="A35:B35"/>
    <mergeCell ref="C35:CS35"/>
    <mergeCell ref="A36:B36"/>
    <mergeCell ref="C36:CS36"/>
    <mergeCell ref="A37:B37"/>
    <mergeCell ref="C37:CS37"/>
    <mergeCell ref="A41:B41"/>
    <mergeCell ref="C41:CS41"/>
    <mergeCell ref="A42:B42"/>
    <mergeCell ref="C42:CS42"/>
    <mergeCell ref="A43:B43"/>
    <mergeCell ref="C43:CS43"/>
    <mergeCell ref="A44:B44"/>
    <mergeCell ref="C44:CS44"/>
    <mergeCell ref="A48:B48"/>
    <mergeCell ref="C48:CS48"/>
    <mergeCell ref="A49:B49"/>
    <mergeCell ref="C49:CS49"/>
    <mergeCell ref="O55:AU55"/>
    <mergeCell ref="BB55:CJ55"/>
    <mergeCell ref="O56:AU56"/>
    <mergeCell ref="BB56:CJ56"/>
    <mergeCell ref="O58:AU58"/>
    <mergeCell ref="BB58:CJ58"/>
    <mergeCell ref="O59:AU59"/>
    <mergeCell ref="BB59:CJ59"/>
    <mergeCell ref="B61:D61"/>
    <mergeCell ref="G61:Q61"/>
    <mergeCell ref="R61:T61"/>
    <mergeCell ref="U61:W61"/>
  </mergeCells>
  <pageMargins left="0.70078740157480324" right="0.70078740157480324" top="0.75196850393700776" bottom="0.75196850393700776" header="0.3" footer="0.3"/>
  <pageSetup paperSize="9" scale="6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published="0">
    <pageSetUpPr fitToPage="1"/>
  </sheetPr>
  <dimension ref="A1:IW28"/>
  <sheetViews>
    <sheetView zoomScale="78" workbookViewId="0">
      <selection sqref="A1:P1"/>
    </sheetView>
  </sheetViews>
  <sheetFormatPr defaultColWidth="9.109375" defaultRowHeight="14.4" customHeight="1"/>
  <cols>
    <col min="1" max="1" width="30" style="321" customWidth="1"/>
    <col min="2" max="2" width="6.109375" style="321" customWidth="1"/>
    <col min="3" max="3" width="12.5546875" style="321" customWidth="1"/>
    <col min="4" max="4" width="12.44140625" style="321" customWidth="1"/>
    <col min="5" max="5" width="12.33203125" style="321" customWidth="1"/>
    <col min="6" max="6" width="11" style="321" customWidth="1"/>
    <col min="7" max="7" width="15.109375" style="321" customWidth="1"/>
    <col min="8" max="8" width="15" style="321" customWidth="1"/>
    <col min="9" max="9" width="12.109375" style="321" customWidth="1"/>
    <col min="10" max="10" width="12.5546875" style="321" customWidth="1"/>
    <col min="11" max="11" width="15.6640625" style="321" customWidth="1"/>
    <col min="12" max="12" width="11" style="321" customWidth="1"/>
    <col min="13" max="13" width="11.6640625" style="321" customWidth="1"/>
    <col min="14" max="14" width="16.5546875" style="321" customWidth="1"/>
    <col min="15" max="15" width="7" style="321" customWidth="1"/>
    <col min="16" max="16" width="13.5546875" style="321" customWidth="1"/>
    <col min="17" max="17" width="3.33203125" style="321" customWidth="1"/>
    <col min="18" max="257" width="9.109375" style="321" customWidth="1"/>
    <col min="258" max="16384" width="9.109375" style="23"/>
  </cols>
  <sheetData>
    <row r="1" spans="1:16" ht="13.2">
      <c r="A1" s="832" t="s">
        <v>438</v>
      </c>
      <c r="B1" s="832"/>
      <c r="C1" s="833"/>
      <c r="D1" s="833"/>
      <c r="E1" s="833"/>
      <c r="F1" s="833"/>
      <c r="G1" s="833"/>
      <c r="H1" s="833"/>
      <c r="I1" s="832"/>
      <c r="J1" s="832"/>
      <c r="K1" s="832"/>
      <c r="L1" s="832"/>
      <c r="M1" s="832"/>
      <c r="N1" s="832"/>
      <c r="O1" s="832"/>
      <c r="P1" s="832"/>
    </row>
    <row r="2" spans="1:16" ht="30.6" customHeight="1">
      <c r="A2" s="704" t="s">
        <v>439</v>
      </c>
      <c r="B2" s="834" t="s">
        <v>258</v>
      </c>
      <c r="C2" s="837" t="s">
        <v>440</v>
      </c>
      <c r="D2" s="838"/>
      <c r="E2" s="838"/>
      <c r="F2" s="838"/>
      <c r="G2" s="838"/>
      <c r="H2" s="839"/>
      <c r="I2" s="840" t="s">
        <v>441</v>
      </c>
      <c r="J2" s="841"/>
      <c r="K2" s="704" t="s">
        <v>442</v>
      </c>
      <c r="L2" s="704"/>
      <c r="M2" s="704"/>
      <c r="N2" s="704"/>
      <c r="O2" s="704"/>
      <c r="P2" s="704"/>
    </row>
    <row r="3" spans="1:16" ht="13.2">
      <c r="A3" s="704"/>
      <c r="B3" s="835"/>
      <c r="C3" s="842" t="s">
        <v>264</v>
      </c>
      <c r="D3" s="845" t="s">
        <v>170</v>
      </c>
      <c r="E3" s="846"/>
      <c r="F3" s="846"/>
      <c r="G3" s="846"/>
      <c r="H3" s="847"/>
      <c r="I3" s="846" t="s">
        <v>170</v>
      </c>
      <c r="J3" s="848"/>
      <c r="K3" s="704" t="s">
        <v>443</v>
      </c>
      <c r="L3" s="704"/>
      <c r="M3" s="704"/>
      <c r="N3" s="704"/>
      <c r="O3" s="704"/>
      <c r="P3" s="704"/>
    </row>
    <row r="4" spans="1:16" ht="18.600000000000001" customHeight="1">
      <c r="A4" s="704"/>
      <c r="B4" s="835"/>
      <c r="C4" s="843"/>
      <c r="D4" s="834" t="s">
        <v>419</v>
      </c>
      <c r="E4" s="840"/>
      <c r="F4" s="841"/>
      <c r="G4" s="710" t="s">
        <v>444</v>
      </c>
      <c r="H4" s="849" t="s">
        <v>445</v>
      </c>
      <c r="I4" s="841" t="s">
        <v>446</v>
      </c>
      <c r="J4" s="710" t="s">
        <v>447</v>
      </c>
      <c r="K4" s="704" t="s">
        <v>419</v>
      </c>
      <c r="L4" s="704"/>
      <c r="M4" s="704"/>
      <c r="N4" s="704"/>
      <c r="O4" s="704"/>
      <c r="P4" s="704"/>
    </row>
    <row r="5" spans="1:16" ht="17.399999999999999" customHeight="1">
      <c r="A5" s="704"/>
      <c r="B5" s="835"/>
      <c r="C5" s="843"/>
      <c r="D5" s="704" t="s">
        <v>264</v>
      </c>
      <c r="E5" s="704" t="s">
        <v>448</v>
      </c>
      <c r="F5" s="704"/>
      <c r="G5" s="708"/>
      <c r="H5" s="850"/>
      <c r="I5" s="852"/>
      <c r="J5" s="708"/>
      <c r="K5" s="704" t="s">
        <v>449</v>
      </c>
      <c r="L5" s="704" t="s">
        <v>164</v>
      </c>
      <c r="M5" s="704" t="s">
        <v>166</v>
      </c>
      <c r="N5" s="704"/>
      <c r="O5" s="704" t="s">
        <v>450</v>
      </c>
      <c r="P5" s="704" t="s">
        <v>451</v>
      </c>
    </row>
    <row r="6" spans="1:16" ht="13.2">
      <c r="A6" s="704"/>
      <c r="B6" s="835"/>
      <c r="C6" s="843"/>
      <c r="D6" s="704"/>
      <c r="E6" s="710" t="s">
        <v>452</v>
      </c>
      <c r="F6" s="710" t="s">
        <v>453</v>
      </c>
      <c r="G6" s="708"/>
      <c r="H6" s="850"/>
      <c r="I6" s="852"/>
      <c r="J6" s="708"/>
      <c r="K6" s="704"/>
      <c r="L6" s="704"/>
      <c r="M6" s="704" t="s">
        <v>170</v>
      </c>
      <c r="N6" s="704"/>
      <c r="O6" s="704"/>
      <c r="P6" s="704"/>
    </row>
    <row r="7" spans="1:16" ht="66">
      <c r="A7" s="704"/>
      <c r="B7" s="836"/>
      <c r="C7" s="844"/>
      <c r="D7" s="704"/>
      <c r="E7" s="709"/>
      <c r="F7" s="709"/>
      <c r="G7" s="709"/>
      <c r="H7" s="851"/>
      <c r="I7" s="853"/>
      <c r="J7" s="709"/>
      <c r="K7" s="704"/>
      <c r="L7" s="704"/>
      <c r="M7" s="67" t="s">
        <v>173</v>
      </c>
      <c r="N7" s="67" t="s">
        <v>174</v>
      </c>
      <c r="O7" s="704"/>
      <c r="P7" s="704"/>
    </row>
    <row r="8" spans="1:16" s="321" customFormat="1" ht="13.2">
      <c r="A8" s="67">
        <v>1</v>
      </c>
      <c r="B8" s="323">
        <v>2</v>
      </c>
      <c r="C8" s="325">
        <v>3</v>
      </c>
      <c r="D8" s="66">
        <v>4</v>
      </c>
      <c r="E8" s="66">
        <v>5</v>
      </c>
      <c r="F8" s="66">
        <v>6</v>
      </c>
      <c r="G8" s="66">
        <v>7</v>
      </c>
      <c r="H8" s="326">
        <v>8</v>
      </c>
      <c r="I8" s="324">
        <v>9</v>
      </c>
      <c r="J8" s="66">
        <v>10</v>
      </c>
      <c r="K8" s="67">
        <v>11</v>
      </c>
      <c r="L8" s="67">
        <v>12</v>
      </c>
      <c r="M8" s="67">
        <v>13</v>
      </c>
      <c r="N8" s="67">
        <v>14</v>
      </c>
      <c r="O8" s="67">
        <v>15</v>
      </c>
      <c r="P8" s="67">
        <v>16</v>
      </c>
    </row>
    <row r="9" spans="1:16" ht="15.6">
      <c r="A9" s="327" t="s">
        <v>454</v>
      </c>
      <c r="B9" s="328">
        <v>1000</v>
      </c>
      <c r="C9" s="329">
        <f>D9+G9+H9</f>
        <v>29435439.999999996</v>
      </c>
      <c r="D9" s="330">
        <f>E9+F9</f>
        <v>28917433.669999998</v>
      </c>
      <c r="E9" s="330">
        <v>27574364.239999998</v>
      </c>
      <c r="F9" s="330">
        <v>1343069.43</v>
      </c>
      <c r="G9" s="330"/>
      <c r="H9" s="331">
        <v>518006.33</v>
      </c>
      <c r="I9" s="332">
        <v>2005599</v>
      </c>
      <c r="J9" s="330">
        <v>1212900</v>
      </c>
      <c r="K9" s="333">
        <v>25205349.73</v>
      </c>
      <c r="L9" s="333"/>
      <c r="M9" s="333"/>
      <c r="N9" s="333">
        <v>1542506.25</v>
      </c>
      <c r="O9" s="333"/>
      <c r="P9" s="334">
        <v>2169577.69</v>
      </c>
    </row>
    <row r="10" spans="1:16" ht="31.2">
      <c r="A10" s="335" t="s">
        <v>426</v>
      </c>
      <c r="B10" s="336">
        <v>1100</v>
      </c>
      <c r="C10" s="337"/>
      <c r="D10" s="338"/>
      <c r="E10" s="338"/>
      <c r="F10" s="338"/>
      <c r="G10" s="338"/>
      <c r="H10" s="339"/>
      <c r="I10" s="340"/>
      <c r="J10" s="338"/>
      <c r="K10" s="341"/>
      <c r="L10" s="341"/>
      <c r="M10" s="341"/>
      <c r="N10" s="341"/>
      <c r="O10" s="341"/>
      <c r="P10" s="342"/>
    </row>
    <row r="11" spans="1:16" ht="13.2">
      <c r="A11" s="343" t="s">
        <v>455</v>
      </c>
      <c r="B11" s="344"/>
      <c r="C11" s="337"/>
      <c r="D11" s="338"/>
      <c r="E11" s="338"/>
      <c r="F11" s="338"/>
      <c r="G11" s="338"/>
      <c r="H11" s="339"/>
      <c r="I11" s="340"/>
      <c r="J11" s="338"/>
      <c r="K11" s="341"/>
      <c r="L11" s="341"/>
      <c r="M11" s="341"/>
      <c r="N11" s="341"/>
      <c r="O11" s="341"/>
      <c r="P11" s="342"/>
    </row>
    <row r="12" spans="1:16" ht="15.6">
      <c r="A12" s="327" t="s">
        <v>456</v>
      </c>
      <c r="B12" s="344">
        <v>2000</v>
      </c>
      <c r="C12" s="337">
        <f t="shared" ref="C12:C15" si="0">D12+G12+H12</f>
        <v>1738647.82</v>
      </c>
      <c r="D12" s="338">
        <f t="shared" ref="D12:D15" si="1">E12+F12</f>
        <v>1738647.82</v>
      </c>
      <c r="E12" s="338">
        <v>1738647.82</v>
      </c>
      <c r="F12" s="338"/>
      <c r="G12" s="338"/>
      <c r="H12" s="339"/>
      <c r="I12" s="340"/>
      <c r="J12" s="338">
        <v>48000</v>
      </c>
      <c r="K12" s="341"/>
      <c r="L12" s="341"/>
      <c r="M12" s="341"/>
      <c r="N12" s="341">
        <v>79102.75</v>
      </c>
      <c r="O12" s="341"/>
      <c r="P12" s="342">
        <v>1659545.07</v>
      </c>
    </row>
    <row r="13" spans="1:16" ht="31.2">
      <c r="A13" s="335" t="s">
        <v>426</v>
      </c>
      <c r="B13" s="336">
        <v>2100</v>
      </c>
      <c r="C13" s="337"/>
      <c r="D13" s="338"/>
      <c r="E13" s="338"/>
      <c r="F13" s="338"/>
      <c r="G13" s="338"/>
      <c r="H13" s="339"/>
      <c r="I13" s="340"/>
      <c r="J13" s="338"/>
      <c r="K13" s="341"/>
      <c r="L13" s="341"/>
      <c r="M13" s="341"/>
      <c r="N13" s="341"/>
      <c r="O13" s="341"/>
      <c r="P13" s="342"/>
    </row>
    <row r="14" spans="1:16" ht="13.2">
      <c r="A14" s="343" t="s">
        <v>455</v>
      </c>
      <c r="B14" s="336"/>
      <c r="C14" s="337"/>
      <c r="D14" s="338"/>
      <c r="E14" s="338"/>
      <c r="F14" s="338"/>
      <c r="G14" s="338"/>
      <c r="H14" s="339"/>
      <c r="I14" s="340"/>
      <c r="J14" s="338"/>
      <c r="K14" s="341"/>
      <c r="L14" s="341"/>
      <c r="M14" s="341"/>
      <c r="N14" s="341"/>
      <c r="O14" s="341"/>
      <c r="P14" s="342"/>
    </row>
    <row r="15" spans="1:16" ht="28.8">
      <c r="A15" s="327" t="s">
        <v>457</v>
      </c>
      <c r="B15" s="336">
        <v>3000</v>
      </c>
      <c r="C15" s="337">
        <f t="shared" si="0"/>
        <v>9162837.3399999999</v>
      </c>
      <c r="D15" s="338">
        <f t="shared" si="1"/>
        <v>8696889.9100000001</v>
      </c>
      <c r="E15" s="338">
        <v>8426500.6099999994</v>
      </c>
      <c r="F15" s="338">
        <v>270389.3</v>
      </c>
      <c r="G15" s="338"/>
      <c r="H15" s="339">
        <v>465947.43</v>
      </c>
      <c r="I15" s="340">
        <v>88734.75</v>
      </c>
      <c r="J15" s="338">
        <v>207893.8</v>
      </c>
      <c r="K15" s="341">
        <v>3422047.07</v>
      </c>
      <c r="L15" s="341"/>
      <c r="M15" s="341"/>
      <c r="N15" s="341">
        <v>1700</v>
      </c>
      <c r="O15" s="341"/>
      <c r="P15" s="342">
        <v>5273142.84</v>
      </c>
    </row>
    <row r="16" spans="1:16" ht="31.2">
      <c r="A16" s="335" t="s">
        <v>426</v>
      </c>
      <c r="B16" s="336">
        <v>3100</v>
      </c>
      <c r="C16" s="337"/>
      <c r="D16" s="338"/>
      <c r="E16" s="338"/>
      <c r="F16" s="338"/>
      <c r="G16" s="338"/>
      <c r="H16" s="339"/>
      <c r="I16" s="340"/>
      <c r="J16" s="338"/>
      <c r="K16" s="341"/>
      <c r="L16" s="341"/>
      <c r="M16" s="341"/>
      <c r="N16" s="341"/>
      <c r="O16" s="341"/>
      <c r="P16" s="342"/>
    </row>
    <row r="17" spans="1:16" ht="13.2">
      <c r="A17" s="343" t="s">
        <v>455</v>
      </c>
      <c r="B17" s="336"/>
      <c r="C17" s="345"/>
      <c r="D17" s="346"/>
      <c r="E17" s="346"/>
      <c r="F17" s="346"/>
      <c r="G17" s="346"/>
      <c r="H17" s="347"/>
      <c r="I17" s="348"/>
      <c r="J17" s="346"/>
      <c r="K17" s="349"/>
      <c r="L17" s="349"/>
      <c r="M17" s="349"/>
      <c r="N17" s="349"/>
      <c r="O17" s="349"/>
      <c r="P17" s="350"/>
    </row>
    <row r="18" spans="1:16" ht="13.2">
      <c r="A18" s="351" t="s">
        <v>239</v>
      </c>
      <c r="B18" s="352">
        <v>9000</v>
      </c>
      <c r="C18" s="353">
        <f t="shared" ref="C18:P18" si="2">C9+C12+C15</f>
        <v>40336925.159999996</v>
      </c>
      <c r="D18" s="353">
        <f t="shared" si="2"/>
        <v>39352971.399999999</v>
      </c>
      <c r="E18" s="353">
        <f t="shared" si="2"/>
        <v>37739512.670000002</v>
      </c>
      <c r="F18" s="353">
        <f t="shared" si="2"/>
        <v>1613458.73</v>
      </c>
      <c r="G18" s="353"/>
      <c r="H18" s="353">
        <f t="shared" si="2"/>
        <v>983953.76</v>
      </c>
      <c r="I18" s="353">
        <f t="shared" si="2"/>
        <v>2094333.75</v>
      </c>
      <c r="J18" s="353">
        <f t="shared" si="2"/>
        <v>1468793.8</v>
      </c>
      <c r="K18" s="353">
        <f t="shared" si="2"/>
        <v>28627396.800000001</v>
      </c>
      <c r="L18" s="353"/>
      <c r="M18" s="353"/>
      <c r="N18" s="353">
        <f t="shared" si="2"/>
        <v>1623309</v>
      </c>
      <c r="O18" s="353"/>
      <c r="P18" s="354">
        <f t="shared" si="2"/>
        <v>9102265.5999999996</v>
      </c>
    </row>
    <row r="19" spans="1:16" ht="13.2">
      <c r="A19" s="355"/>
      <c r="B19" s="356"/>
      <c r="C19" s="355"/>
      <c r="D19" s="355"/>
      <c r="E19" s="355"/>
      <c r="F19" s="355"/>
      <c r="G19" s="355"/>
    </row>
    <row r="20" spans="1:16" ht="22.8" customHeight="1">
      <c r="A20" s="831" t="s">
        <v>458</v>
      </c>
      <c r="B20" s="831"/>
      <c r="C20" s="831"/>
      <c r="D20" s="831"/>
      <c r="E20" s="831"/>
      <c r="F20" s="831"/>
      <c r="G20" s="831"/>
      <c r="H20" s="831"/>
      <c r="I20" s="831"/>
      <c r="J20" s="831"/>
      <c r="K20" s="831"/>
      <c r="L20" s="831"/>
      <c r="M20" s="831"/>
      <c r="N20" s="831"/>
      <c r="O20" s="831"/>
      <c r="P20" s="831"/>
    </row>
    <row r="21" spans="1:16" ht="13.2">
      <c r="A21" s="831" t="s">
        <v>459</v>
      </c>
      <c r="B21" s="831"/>
      <c r="C21" s="831"/>
      <c r="D21" s="831"/>
      <c r="E21" s="831"/>
      <c r="F21" s="831"/>
      <c r="G21" s="831"/>
      <c r="H21" s="831"/>
      <c r="I21" s="831"/>
      <c r="J21" s="831"/>
      <c r="K21" s="831"/>
      <c r="L21" s="831"/>
      <c r="M21" s="831"/>
      <c r="N21" s="831"/>
      <c r="O21" s="831"/>
      <c r="P21" s="831"/>
    </row>
    <row r="22" spans="1:16" ht="13.2">
      <c r="A22" s="831" t="s">
        <v>460</v>
      </c>
      <c r="B22" s="831"/>
      <c r="C22" s="831"/>
      <c r="D22" s="831"/>
      <c r="E22" s="831"/>
      <c r="F22" s="831"/>
      <c r="G22" s="831"/>
      <c r="H22" s="831"/>
      <c r="I22" s="831"/>
      <c r="J22" s="831"/>
      <c r="K22" s="831"/>
      <c r="L22" s="831"/>
      <c r="M22" s="831"/>
      <c r="N22" s="831"/>
      <c r="O22" s="831"/>
      <c r="P22" s="831"/>
    </row>
    <row r="23" spans="1:16" ht="13.2">
      <c r="A23" s="831" t="s">
        <v>461</v>
      </c>
      <c r="B23" s="831"/>
      <c r="C23" s="831"/>
      <c r="D23" s="831"/>
      <c r="E23" s="831"/>
      <c r="F23" s="831"/>
      <c r="G23" s="831"/>
      <c r="H23" s="831"/>
      <c r="I23" s="831"/>
      <c r="J23" s="831"/>
      <c r="K23" s="831"/>
      <c r="L23" s="831"/>
      <c r="M23" s="831"/>
      <c r="N23" s="831"/>
      <c r="O23" s="831"/>
      <c r="P23" s="831"/>
    </row>
    <row r="24" spans="1:16" ht="13.2">
      <c r="A24" s="829" t="s">
        <v>462</v>
      </c>
      <c r="B24" s="829"/>
      <c r="C24" s="829"/>
      <c r="D24" s="829"/>
      <c r="E24" s="829"/>
      <c r="F24" s="829"/>
      <c r="G24" s="829"/>
      <c r="H24" s="829"/>
      <c r="I24" s="829"/>
      <c r="J24" s="829"/>
      <c r="K24" s="829"/>
      <c r="L24" s="829"/>
      <c r="M24" s="829"/>
      <c r="N24" s="829"/>
      <c r="O24" s="829"/>
      <c r="P24" s="829"/>
    </row>
    <row r="25" spans="1:16" ht="28.5" customHeight="1">
      <c r="A25" s="828" t="s">
        <v>463</v>
      </c>
      <c r="B25" s="829"/>
      <c r="C25" s="829"/>
      <c r="D25" s="829"/>
      <c r="E25" s="829"/>
      <c r="F25" s="829"/>
      <c r="G25" s="829"/>
      <c r="H25" s="829"/>
      <c r="I25" s="829"/>
      <c r="J25" s="829"/>
      <c r="K25" s="829"/>
      <c r="L25" s="829"/>
      <c r="M25" s="829"/>
      <c r="N25" s="829"/>
      <c r="O25" s="829"/>
      <c r="P25" s="829"/>
    </row>
    <row r="26" spans="1:16" ht="22.5" customHeight="1">
      <c r="A26" s="828" t="s">
        <v>464</v>
      </c>
      <c r="B26" s="829"/>
      <c r="C26" s="829"/>
      <c r="D26" s="829"/>
      <c r="E26" s="829"/>
      <c r="F26" s="829"/>
      <c r="G26" s="829"/>
      <c r="H26" s="829"/>
      <c r="I26" s="829"/>
      <c r="J26" s="829"/>
      <c r="K26" s="829"/>
      <c r="L26" s="829"/>
      <c r="M26" s="829"/>
      <c r="N26" s="829"/>
      <c r="O26" s="829"/>
      <c r="P26" s="829"/>
    </row>
    <row r="27" spans="1:16" ht="13.2">
      <c r="A27" s="830"/>
      <c r="B27" s="830"/>
      <c r="C27" s="830"/>
      <c r="D27" s="830"/>
      <c r="E27" s="830"/>
      <c r="F27" s="830"/>
      <c r="G27" s="830"/>
      <c r="H27" s="830"/>
      <c r="I27" s="830"/>
      <c r="J27" s="830"/>
      <c r="K27" s="830"/>
      <c r="L27" s="830"/>
      <c r="M27" s="830"/>
      <c r="N27" s="830"/>
      <c r="O27" s="830"/>
      <c r="P27" s="830"/>
    </row>
    <row r="28" spans="1:16" ht="13.2"/>
  </sheetData>
  <mergeCells count="34">
    <mergeCell ref="A1:P1"/>
    <mergeCell ref="A2:A7"/>
    <mergeCell ref="B2:B7"/>
    <mergeCell ref="C2:H2"/>
    <mergeCell ref="I2:J2"/>
    <mergeCell ref="K2:P2"/>
    <mergeCell ref="C3:C7"/>
    <mergeCell ref="D3:H3"/>
    <mergeCell ref="I3:J3"/>
    <mergeCell ref="K3:P3"/>
    <mergeCell ref="D4:F4"/>
    <mergeCell ref="G4:G7"/>
    <mergeCell ref="H4:H7"/>
    <mergeCell ref="I4:I7"/>
    <mergeCell ref="J4:J7"/>
    <mergeCell ref="K4:P4"/>
    <mergeCell ref="D5:D7"/>
    <mergeCell ref="E5:F5"/>
    <mergeCell ref="K5:K7"/>
    <mergeCell ref="L5:L7"/>
    <mergeCell ref="M5:N5"/>
    <mergeCell ref="O5:O7"/>
    <mergeCell ref="P5:P7"/>
    <mergeCell ref="E6:E7"/>
    <mergeCell ref="F6:F7"/>
    <mergeCell ref="M6:N6"/>
    <mergeCell ref="A25:P25"/>
    <mergeCell ref="A26:P26"/>
    <mergeCell ref="A27:P27"/>
    <mergeCell ref="A20:P20"/>
    <mergeCell ref="A21:P21"/>
    <mergeCell ref="A22:P22"/>
    <mergeCell ref="A23:P23"/>
    <mergeCell ref="A24:P24"/>
  </mergeCells>
  <pageMargins left="0.70866099999999987" right="0.39370099999999991" top="0.59055100000000005" bottom="0.39370099999999991" header="0.15748000000000001" footer="0"/>
  <pageSetup paperSize="9" scale="62" firstPageNumber="6" orientation="landscape" useFirstPageNumber="1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published="0">
    <pageSetUpPr fitToPage="1"/>
  </sheetPr>
  <dimension ref="A1:IW41"/>
  <sheetViews>
    <sheetView showGridLines="0" topLeftCell="A13" workbookViewId="0">
      <selection activeCell="I9" sqref="I9"/>
    </sheetView>
  </sheetViews>
  <sheetFormatPr defaultColWidth="9.109375" defaultRowHeight="14.4" customHeight="1"/>
  <cols>
    <col min="1" max="1" width="28.44140625" style="321" customWidth="1"/>
    <col min="2" max="2" width="6.44140625" style="321" customWidth="1"/>
    <col min="3" max="3" width="15.6640625" style="321" customWidth="1"/>
    <col min="4" max="4" width="10.5546875" style="321" customWidth="1"/>
    <col min="5" max="5" width="15" style="321" customWidth="1"/>
    <col min="6" max="6" width="20" style="321" customWidth="1"/>
    <col min="7" max="7" width="7.88671875" style="321" customWidth="1"/>
    <col min="8" max="8" width="13.44140625" style="321" customWidth="1"/>
    <col min="9" max="9" width="15.6640625" style="321" customWidth="1"/>
    <col min="10" max="10" width="9" style="321" customWidth="1"/>
    <col min="11" max="11" width="15" style="321" customWidth="1"/>
    <col min="12" max="12" width="20" style="321" customWidth="1"/>
    <col min="13" max="13" width="8" style="321" customWidth="1"/>
    <col min="14" max="14" width="13" style="321" customWidth="1"/>
    <col min="15" max="257" width="9.109375" style="321" customWidth="1"/>
    <col min="258" max="16384" width="9.109375" style="23"/>
  </cols>
  <sheetData>
    <row r="1" spans="1:14" ht="9" customHeight="1"/>
    <row r="2" spans="1:14" ht="13.2">
      <c r="A2" s="704" t="s">
        <v>439</v>
      </c>
      <c r="B2" s="704" t="s">
        <v>465</v>
      </c>
      <c r="C2" s="704" t="s">
        <v>442</v>
      </c>
      <c r="D2" s="704"/>
      <c r="E2" s="704"/>
      <c r="F2" s="704"/>
      <c r="G2" s="704"/>
      <c r="H2" s="704"/>
      <c r="I2" s="704"/>
      <c r="J2" s="704"/>
      <c r="K2" s="704"/>
      <c r="L2" s="704"/>
      <c r="M2" s="704"/>
      <c r="N2" s="704"/>
    </row>
    <row r="3" spans="1:14" ht="13.2">
      <c r="A3" s="704"/>
      <c r="B3" s="704"/>
      <c r="C3" s="704" t="s">
        <v>170</v>
      </c>
      <c r="D3" s="704"/>
      <c r="E3" s="704"/>
      <c r="F3" s="704"/>
      <c r="G3" s="704"/>
      <c r="H3" s="704"/>
      <c r="I3" s="704"/>
      <c r="J3" s="704"/>
      <c r="K3" s="704"/>
      <c r="L3" s="704"/>
      <c r="M3" s="704"/>
      <c r="N3" s="704"/>
    </row>
    <row r="4" spans="1:14" ht="13.2">
      <c r="A4" s="704"/>
      <c r="B4" s="704"/>
      <c r="C4" s="704" t="s">
        <v>444</v>
      </c>
      <c r="D4" s="704"/>
      <c r="E4" s="704"/>
      <c r="F4" s="704"/>
      <c r="G4" s="704"/>
      <c r="H4" s="704"/>
      <c r="I4" s="704" t="s">
        <v>445</v>
      </c>
      <c r="J4" s="704"/>
      <c r="K4" s="704"/>
      <c r="L4" s="704"/>
      <c r="M4" s="704"/>
      <c r="N4" s="704"/>
    </row>
    <row r="5" spans="1:14" ht="13.2">
      <c r="A5" s="704"/>
      <c r="B5" s="704"/>
      <c r="C5" s="704" t="s">
        <v>466</v>
      </c>
      <c r="D5" s="704" t="s">
        <v>164</v>
      </c>
      <c r="E5" s="704" t="s">
        <v>166</v>
      </c>
      <c r="F5" s="704"/>
      <c r="G5" s="704" t="s">
        <v>167</v>
      </c>
      <c r="H5" s="704" t="s">
        <v>467</v>
      </c>
      <c r="I5" s="704" t="s">
        <v>466</v>
      </c>
      <c r="J5" s="704" t="s">
        <v>164</v>
      </c>
      <c r="K5" s="704" t="s">
        <v>166</v>
      </c>
      <c r="L5" s="704"/>
      <c r="M5" s="710" t="s">
        <v>167</v>
      </c>
      <c r="N5" s="710" t="s">
        <v>467</v>
      </c>
    </row>
    <row r="6" spans="1:14" ht="15" customHeight="1">
      <c r="A6" s="704"/>
      <c r="B6" s="704"/>
      <c r="C6" s="704"/>
      <c r="D6" s="704"/>
      <c r="E6" s="704" t="s">
        <v>170</v>
      </c>
      <c r="F6" s="704"/>
      <c r="G6" s="704"/>
      <c r="H6" s="704"/>
      <c r="I6" s="704"/>
      <c r="J6" s="704"/>
      <c r="K6" s="704" t="s">
        <v>170</v>
      </c>
      <c r="L6" s="704"/>
      <c r="M6" s="708"/>
      <c r="N6" s="708"/>
    </row>
    <row r="7" spans="1:14" ht="51.75" customHeight="1">
      <c r="A7" s="704"/>
      <c r="B7" s="704"/>
      <c r="C7" s="704"/>
      <c r="D7" s="704"/>
      <c r="E7" s="67" t="s">
        <v>173</v>
      </c>
      <c r="F7" s="67" t="s">
        <v>174</v>
      </c>
      <c r="G7" s="704"/>
      <c r="H7" s="704"/>
      <c r="I7" s="704"/>
      <c r="J7" s="704"/>
      <c r="K7" s="67" t="s">
        <v>173</v>
      </c>
      <c r="L7" s="67" t="s">
        <v>174</v>
      </c>
      <c r="M7" s="709"/>
      <c r="N7" s="709"/>
    </row>
    <row r="8" spans="1:14" ht="14.25" customHeight="1">
      <c r="A8" s="67">
        <v>1</v>
      </c>
      <c r="B8" s="66">
        <v>2</v>
      </c>
      <c r="C8" s="66">
        <v>17</v>
      </c>
      <c r="D8" s="66">
        <v>18</v>
      </c>
      <c r="E8" s="66">
        <v>19</v>
      </c>
      <c r="F8" s="66">
        <v>20</v>
      </c>
      <c r="G8" s="66">
        <v>21</v>
      </c>
      <c r="H8" s="66">
        <v>22</v>
      </c>
      <c r="I8" s="66">
        <v>23</v>
      </c>
      <c r="J8" s="66">
        <v>24</v>
      </c>
      <c r="K8" s="66">
        <v>25</v>
      </c>
      <c r="L8" s="66">
        <v>26</v>
      </c>
      <c r="M8" s="66">
        <v>27</v>
      </c>
      <c r="N8" s="66">
        <v>28</v>
      </c>
    </row>
    <row r="9" spans="1:14" ht="13.2">
      <c r="A9" s="357" t="s">
        <v>468</v>
      </c>
      <c r="B9" s="358">
        <v>1000</v>
      </c>
      <c r="C9" s="359"/>
      <c r="D9" s="359"/>
      <c r="E9" s="359"/>
      <c r="F9" s="359"/>
      <c r="G9" s="359"/>
      <c r="H9" s="359"/>
      <c r="I9" s="359">
        <v>450563.2</v>
      </c>
      <c r="J9" s="359"/>
      <c r="K9" s="359"/>
      <c r="L9" s="359"/>
      <c r="M9" s="359"/>
      <c r="N9" s="360">
        <v>67443.13</v>
      </c>
    </row>
    <row r="10" spans="1:14" ht="28.5" customHeight="1">
      <c r="A10" s="361" t="s">
        <v>469</v>
      </c>
      <c r="B10" s="362">
        <v>1100</v>
      </c>
      <c r="C10" s="363"/>
      <c r="D10" s="363"/>
      <c r="E10" s="363"/>
      <c r="F10" s="363"/>
      <c r="G10" s="363"/>
      <c r="H10" s="363"/>
      <c r="I10" s="363"/>
      <c r="J10" s="363"/>
      <c r="K10" s="363"/>
      <c r="L10" s="363"/>
      <c r="M10" s="363"/>
      <c r="N10" s="364"/>
    </row>
    <row r="11" spans="1:14" ht="13.5" customHeight="1">
      <c r="A11" s="365" t="s">
        <v>455</v>
      </c>
      <c r="B11" s="366"/>
      <c r="C11" s="363"/>
      <c r="D11" s="363"/>
      <c r="E11" s="363"/>
      <c r="F11" s="363"/>
      <c r="G11" s="363"/>
      <c r="H11" s="363"/>
      <c r="I11" s="363"/>
      <c r="J11" s="363"/>
      <c r="K11" s="363"/>
      <c r="L11" s="363"/>
      <c r="M11" s="363"/>
      <c r="N11" s="364"/>
    </row>
    <row r="12" spans="1:14" ht="24.75" customHeight="1">
      <c r="A12" s="357" t="s">
        <v>470</v>
      </c>
      <c r="B12" s="366">
        <v>2000</v>
      </c>
      <c r="C12" s="363"/>
      <c r="D12" s="363"/>
      <c r="E12" s="363"/>
      <c r="F12" s="363"/>
      <c r="G12" s="363"/>
      <c r="H12" s="363"/>
      <c r="I12" s="363"/>
      <c r="J12" s="363"/>
      <c r="K12" s="363"/>
      <c r="L12" s="363"/>
      <c r="M12" s="363"/>
      <c r="N12" s="364"/>
    </row>
    <row r="13" spans="1:14" s="367" customFormat="1" ht="26.25" customHeight="1">
      <c r="A13" s="361" t="s">
        <v>469</v>
      </c>
      <c r="B13" s="362">
        <v>2100</v>
      </c>
      <c r="C13" s="363"/>
      <c r="D13" s="363"/>
      <c r="E13" s="363"/>
      <c r="F13" s="363"/>
      <c r="G13" s="363"/>
      <c r="H13" s="363"/>
      <c r="I13" s="363"/>
      <c r="J13" s="363"/>
      <c r="K13" s="363"/>
      <c r="L13" s="363"/>
      <c r="M13" s="363"/>
      <c r="N13" s="364"/>
    </row>
    <row r="14" spans="1:14" ht="13.5" customHeight="1">
      <c r="A14" s="365" t="s">
        <v>455</v>
      </c>
      <c r="B14" s="362"/>
      <c r="C14" s="363"/>
      <c r="D14" s="363"/>
      <c r="E14" s="363"/>
      <c r="F14" s="363"/>
      <c r="G14" s="363"/>
      <c r="H14" s="363"/>
      <c r="I14" s="363"/>
      <c r="J14" s="363"/>
      <c r="K14" s="363"/>
      <c r="L14" s="363"/>
      <c r="M14" s="363"/>
      <c r="N14" s="364"/>
    </row>
    <row r="15" spans="1:14" ht="27" customHeight="1">
      <c r="A15" s="357" t="s">
        <v>471</v>
      </c>
      <c r="B15" s="362">
        <v>3000</v>
      </c>
      <c r="C15" s="363"/>
      <c r="D15" s="363"/>
      <c r="E15" s="363"/>
      <c r="F15" s="363"/>
      <c r="G15" s="363"/>
      <c r="H15" s="363"/>
      <c r="I15" s="363"/>
      <c r="J15" s="363"/>
      <c r="K15" s="363"/>
      <c r="L15" s="363"/>
      <c r="M15" s="363"/>
      <c r="N15" s="364">
        <v>465947.43</v>
      </c>
    </row>
    <row r="16" spans="1:14" s="367" customFormat="1" ht="26.25" customHeight="1">
      <c r="A16" s="361" t="s">
        <v>469</v>
      </c>
      <c r="B16" s="362">
        <v>3001</v>
      </c>
      <c r="C16" s="363"/>
      <c r="D16" s="363"/>
      <c r="E16" s="363"/>
      <c r="F16" s="363"/>
      <c r="G16" s="363"/>
      <c r="H16" s="363"/>
      <c r="I16" s="363"/>
      <c r="J16" s="363"/>
      <c r="K16" s="363"/>
      <c r="L16" s="363"/>
      <c r="M16" s="363"/>
      <c r="N16" s="364"/>
    </row>
    <row r="17" spans="1:14" ht="13.5" customHeight="1">
      <c r="A17" s="365" t="s">
        <v>455</v>
      </c>
      <c r="B17" s="362"/>
      <c r="C17" s="363"/>
      <c r="D17" s="363"/>
      <c r="E17" s="363"/>
      <c r="F17" s="363"/>
      <c r="G17" s="363"/>
      <c r="H17" s="363"/>
      <c r="I17" s="363"/>
      <c r="J17" s="363"/>
      <c r="K17" s="363"/>
      <c r="L17" s="363"/>
      <c r="M17" s="363"/>
      <c r="N17" s="364"/>
    </row>
    <row r="18" spans="1:14" ht="24.75" customHeight="1">
      <c r="A18" s="351" t="s">
        <v>239</v>
      </c>
      <c r="B18" s="368">
        <v>9000</v>
      </c>
      <c r="C18" s="369"/>
      <c r="D18" s="369"/>
      <c r="E18" s="369"/>
      <c r="F18" s="369"/>
      <c r="G18" s="369"/>
      <c r="H18" s="369"/>
      <c r="I18" s="369">
        <f t="shared" ref="I18:N18" si="0">I9+I12+I15</f>
        <v>450563.2</v>
      </c>
      <c r="J18" s="369"/>
      <c r="K18" s="369"/>
      <c r="L18" s="369"/>
      <c r="M18" s="369"/>
      <c r="N18" s="370">
        <f t="shared" si="0"/>
        <v>533390.56000000006</v>
      </c>
    </row>
    <row r="19" spans="1:14" ht="9" customHeight="1">
      <c r="A19" s="371"/>
      <c r="B19" s="322"/>
      <c r="C19" s="355"/>
      <c r="D19" s="355"/>
      <c r="E19" s="355"/>
      <c r="F19" s="355"/>
      <c r="G19" s="355"/>
      <c r="H19" s="355"/>
      <c r="I19" s="355"/>
      <c r="J19" s="355"/>
      <c r="K19" s="355"/>
      <c r="L19" s="355"/>
      <c r="M19" s="355"/>
      <c r="N19" s="355"/>
    </row>
    <row r="20" spans="1:14" ht="13.2">
      <c r="A20" s="704" t="s">
        <v>439</v>
      </c>
      <c r="B20" s="852" t="s">
        <v>465</v>
      </c>
      <c r="C20" s="856" t="s">
        <v>442</v>
      </c>
      <c r="D20" s="856"/>
      <c r="E20" s="856"/>
      <c r="F20" s="856"/>
      <c r="G20" s="856"/>
      <c r="H20" s="856"/>
      <c r="I20" s="856"/>
      <c r="J20" s="856"/>
      <c r="K20" s="856"/>
      <c r="L20" s="856"/>
      <c r="M20" s="856"/>
      <c r="N20" s="355"/>
    </row>
    <row r="21" spans="1:14" ht="13.2">
      <c r="A21" s="704"/>
      <c r="B21" s="852"/>
      <c r="C21" s="857" t="s">
        <v>170</v>
      </c>
      <c r="D21" s="858"/>
      <c r="E21" s="858"/>
      <c r="F21" s="858"/>
      <c r="G21" s="858"/>
      <c r="H21" s="858"/>
      <c r="I21" s="858"/>
      <c r="J21" s="858"/>
      <c r="K21" s="858"/>
      <c r="L21" s="858"/>
      <c r="M21" s="858"/>
      <c r="N21" s="858"/>
    </row>
    <row r="22" spans="1:14" ht="27" customHeight="1">
      <c r="A22" s="704"/>
      <c r="B22" s="852"/>
      <c r="C22" s="857" t="s">
        <v>472</v>
      </c>
      <c r="D22" s="858"/>
      <c r="E22" s="858"/>
      <c r="F22" s="858"/>
      <c r="G22" s="858"/>
      <c r="H22" s="858"/>
      <c r="I22" s="857" t="s">
        <v>473</v>
      </c>
      <c r="J22" s="858"/>
      <c r="K22" s="858"/>
      <c r="L22" s="858"/>
      <c r="M22" s="858"/>
      <c r="N22" s="858"/>
    </row>
    <row r="23" spans="1:14" ht="25.5" customHeight="1">
      <c r="A23" s="704"/>
      <c r="B23" s="852"/>
      <c r="C23" s="841" t="s">
        <v>466</v>
      </c>
      <c r="D23" s="710" t="s">
        <v>164</v>
      </c>
      <c r="E23" s="857" t="s">
        <v>474</v>
      </c>
      <c r="F23" s="859"/>
      <c r="G23" s="704" t="s">
        <v>167</v>
      </c>
      <c r="H23" s="704" t="s">
        <v>475</v>
      </c>
      <c r="I23" s="841" t="s">
        <v>466</v>
      </c>
      <c r="J23" s="710" t="s">
        <v>164</v>
      </c>
      <c r="K23" s="857" t="s">
        <v>474</v>
      </c>
      <c r="L23" s="859"/>
      <c r="M23" s="704" t="s">
        <v>167</v>
      </c>
      <c r="N23" s="704" t="s">
        <v>475</v>
      </c>
    </row>
    <row r="24" spans="1:14" ht="51.75" customHeight="1">
      <c r="A24" s="704"/>
      <c r="B24" s="853"/>
      <c r="C24" s="853"/>
      <c r="D24" s="709"/>
      <c r="E24" s="67" t="s">
        <v>173</v>
      </c>
      <c r="F24" s="67" t="s">
        <v>174</v>
      </c>
      <c r="G24" s="704"/>
      <c r="H24" s="704"/>
      <c r="I24" s="853"/>
      <c r="J24" s="709"/>
      <c r="K24" s="67" t="s">
        <v>173</v>
      </c>
      <c r="L24" s="67" t="s">
        <v>174</v>
      </c>
      <c r="M24" s="704"/>
      <c r="N24" s="704"/>
    </row>
    <row r="25" spans="1:14" ht="12.75" customHeight="1">
      <c r="A25" s="67">
        <v>1</v>
      </c>
      <c r="B25" s="66">
        <v>2</v>
      </c>
      <c r="C25" s="66">
        <v>29</v>
      </c>
      <c r="D25" s="66">
        <v>30</v>
      </c>
      <c r="E25" s="66">
        <v>31</v>
      </c>
      <c r="F25" s="66">
        <v>32</v>
      </c>
      <c r="G25" s="66">
        <v>33</v>
      </c>
      <c r="H25" s="66">
        <v>34</v>
      </c>
      <c r="I25" s="66">
        <v>35</v>
      </c>
      <c r="J25" s="66">
        <v>36</v>
      </c>
      <c r="K25" s="66">
        <v>37</v>
      </c>
      <c r="L25" s="66">
        <v>38</v>
      </c>
      <c r="M25" s="66">
        <v>39</v>
      </c>
      <c r="N25" s="66">
        <v>40</v>
      </c>
    </row>
    <row r="26" spans="1:14" ht="17.25" customHeight="1">
      <c r="A26" s="357" t="s">
        <v>468</v>
      </c>
      <c r="B26" s="358">
        <v>1000</v>
      </c>
      <c r="C26" s="372">
        <v>2005599</v>
      </c>
      <c r="D26" s="372"/>
      <c r="E26" s="372"/>
      <c r="F26" s="372"/>
      <c r="G26" s="372"/>
      <c r="H26" s="372"/>
      <c r="I26" s="372">
        <v>875150</v>
      </c>
      <c r="J26" s="372"/>
      <c r="K26" s="372"/>
      <c r="L26" s="372">
        <v>320000</v>
      </c>
      <c r="M26" s="372"/>
      <c r="N26" s="373">
        <v>17750</v>
      </c>
    </row>
    <row r="27" spans="1:14" s="367" customFormat="1" ht="26.25" customHeight="1">
      <c r="A27" s="361" t="s">
        <v>469</v>
      </c>
      <c r="B27" s="362">
        <v>1100</v>
      </c>
      <c r="C27" s="341"/>
      <c r="D27" s="341"/>
      <c r="E27" s="341"/>
      <c r="F27" s="341"/>
      <c r="G27" s="341"/>
      <c r="H27" s="341"/>
      <c r="I27" s="341"/>
      <c r="J27" s="341"/>
      <c r="K27" s="341"/>
      <c r="L27" s="341"/>
      <c r="M27" s="341"/>
      <c r="N27" s="342"/>
    </row>
    <row r="28" spans="1:14" ht="13.5" customHeight="1">
      <c r="A28" s="365" t="s">
        <v>455</v>
      </c>
      <c r="B28" s="366"/>
      <c r="C28" s="341"/>
      <c r="D28" s="341"/>
      <c r="E28" s="341"/>
      <c r="F28" s="341"/>
      <c r="G28" s="341"/>
      <c r="H28" s="341"/>
      <c r="I28" s="341"/>
      <c r="J28" s="341"/>
      <c r="K28" s="341"/>
      <c r="L28" s="341"/>
      <c r="M28" s="341"/>
      <c r="N28" s="342"/>
    </row>
    <row r="29" spans="1:14" ht="26.4">
      <c r="A29" s="357" t="s">
        <v>470</v>
      </c>
      <c r="B29" s="366">
        <v>2000</v>
      </c>
      <c r="C29" s="341"/>
      <c r="D29" s="341"/>
      <c r="E29" s="341"/>
      <c r="F29" s="341"/>
      <c r="G29" s="341"/>
      <c r="H29" s="341"/>
      <c r="I29" s="341"/>
      <c r="J29" s="341"/>
      <c r="K29" s="341"/>
      <c r="L29" s="341"/>
      <c r="M29" s="341"/>
      <c r="N29" s="342">
        <v>48000</v>
      </c>
    </row>
    <row r="30" spans="1:14" s="367" customFormat="1" ht="26.25" customHeight="1">
      <c r="A30" s="361" t="s">
        <v>469</v>
      </c>
      <c r="B30" s="362">
        <v>2100</v>
      </c>
      <c r="C30" s="341"/>
      <c r="D30" s="341"/>
      <c r="E30" s="341"/>
      <c r="F30" s="341"/>
      <c r="G30" s="341"/>
      <c r="H30" s="341"/>
      <c r="I30" s="341"/>
      <c r="J30" s="341"/>
      <c r="K30" s="341"/>
      <c r="L30" s="341"/>
      <c r="M30" s="341"/>
      <c r="N30" s="342"/>
    </row>
    <row r="31" spans="1:14" ht="13.5" customHeight="1">
      <c r="A31" s="365" t="s">
        <v>455</v>
      </c>
      <c r="B31" s="362"/>
      <c r="C31" s="341"/>
      <c r="D31" s="341"/>
      <c r="E31" s="341"/>
      <c r="F31" s="341"/>
      <c r="G31" s="341"/>
      <c r="H31" s="341"/>
      <c r="I31" s="341"/>
      <c r="J31" s="341"/>
      <c r="K31" s="341"/>
      <c r="L31" s="341"/>
      <c r="M31" s="341"/>
      <c r="N31" s="342"/>
    </row>
    <row r="32" spans="1:14" ht="26.4">
      <c r="A32" s="357" t="s">
        <v>471</v>
      </c>
      <c r="B32" s="362">
        <v>3000</v>
      </c>
      <c r="C32" s="341">
        <v>63700</v>
      </c>
      <c r="D32" s="341"/>
      <c r="E32" s="341"/>
      <c r="F32" s="341"/>
      <c r="G32" s="341"/>
      <c r="H32" s="341">
        <v>25034.75</v>
      </c>
      <c r="I32" s="341"/>
      <c r="J32" s="341"/>
      <c r="K32" s="341"/>
      <c r="L32" s="341"/>
      <c r="M32" s="341"/>
      <c r="N32" s="342">
        <v>207893.8</v>
      </c>
    </row>
    <row r="33" spans="1:14" s="367" customFormat="1" ht="26.25" customHeight="1">
      <c r="A33" s="361" t="s">
        <v>469</v>
      </c>
      <c r="B33" s="362">
        <v>3001</v>
      </c>
      <c r="C33" s="341"/>
      <c r="D33" s="341"/>
      <c r="E33" s="341"/>
      <c r="F33" s="341"/>
      <c r="G33" s="341"/>
      <c r="H33" s="341"/>
      <c r="I33" s="341"/>
      <c r="J33" s="341"/>
      <c r="K33" s="341"/>
      <c r="L33" s="341"/>
      <c r="M33" s="341"/>
      <c r="N33" s="342"/>
    </row>
    <row r="34" spans="1:14" ht="13.5" customHeight="1">
      <c r="A34" s="365" t="s">
        <v>455</v>
      </c>
      <c r="B34" s="362"/>
      <c r="C34" s="341"/>
      <c r="D34" s="341"/>
      <c r="E34" s="341"/>
      <c r="F34" s="341"/>
      <c r="G34" s="341"/>
      <c r="H34" s="341"/>
      <c r="I34" s="341"/>
      <c r="J34" s="341"/>
      <c r="K34" s="341"/>
      <c r="L34" s="341"/>
      <c r="M34" s="341"/>
      <c r="N34" s="342"/>
    </row>
    <row r="35" spans="1:14" ht="27" customHeight="1">
      <c r="A35" s="351" t="s">
        <v>239</v>
      </c>
      <c r="B35" s="374">
        <v>9000</v>
      </c>
      <c r="C35" s="353">
        <f t="shared" ref="C35:N35" si="1">C26+C29+C32</f>
        <v>2069299</v>
      </c>
      <c r="D35" s="353"/>
      <c r="E35" s="353"/>
      <c r="F35" s="353"/>
      <c r="G35" s="353"/>
      <c r="H35" s="353">
        <f t="shared" si="1"/>
        <v>25034.75</v>
      </c>
      <c r="I35" s="353">
        <f t="shared" si="1"/>
        <v>875150</v>
      </c>
      <c r="J35" s="353"/>
      <c r="K35" s="353"/>
      <c r="L35" s="353">
        <f t="shared" si="1"/>
        <v>320000</v>
      </c>
      <c r="M35" s="353"/>
      <c r="N35" s="354">
        <f t="shared" si="1"/>
        <v>273643.8</v>
      </c>
    </row>
    <row r="36" spans="1:14" ht="8.25" customHeight="1"/>
    <row r="37" spans="1:14" ht="26.25" customHeight="1">
      <c r="A37" s="702" t="s">
        <v>241</v>
      </c>
      <c r="B37" s="702"/>
      <c r="C37" s="698" t="s">
        <v>59</v>
      </c>
      <c r="D37" s="698"/>
      <c r="E37" s="698"/>
      <c r="G37" s="854"/>
      <c r="H37" s="854"/>
      <c r="I37" s="854"/>
      <c r="K37" s="855" t="s">
        <v>242</v>
      </c>
      <c r="L37" s="855"/>
    </row>
    <row r="38" spans="1:14" ht="14.25" customHeight="1">
      <c r="A38" s="90"/>
      <c r="C38" s="700" t="s">
        <v>61</v>
      </c>
      <c r="D38" s="700"/>
      <c r="E38" s="700"/>
      <c r="G38" s="741" t="s">
        <v>243</v>
      </c>
      <c r="H38" s="741"/>
      <c r="I38" s="741"/>
      <c r="K38" s="700" t="s">
        <v>62</v>
      </c>
      <c r="L38" s="700"/>
    </row>
    <row r="39" spans="1:14" ht="13.2">
      <c r="A39" s="90" t="s">
        <v>63</v>
      </c>
      <c r="C39" s="697" t="s">
        <v>244</v>
      </c>
      <c r="D39" s="697"/>
      <c r="E39" s="697"/>
      <c r="G39" s="854" t="s">
        <v>245</v>
      </c>
      <c r="H39" s="854"/>
      <c r="I39" s="854"/>
      <c r="K39" s="699" t="s">
        <v>246</v>
      </c>
      <c r="L39" s="699"/>
      <c r="M39" s="23"/>
    </row>
    <row r="40" spans="1:14" ht="15" customHeight="1">
      <c r="A40" s="97"/>
      <c r="C40" s="700" t="s">
        <v>61</v>
      </c>
      <c r="D40" s="700"/>
      <c r="E40" s="700"/>
      <c r="G40" s="741" t="s">
        <v>247</v>
      </c>
      <c r="H40" s="741"/>
      <c r="I40" s="741"/>
      <c r="K40" s="700" t="s">
        <v>66</v>
      </c>
      <c r="L40" s="700"/>
      <c r="M40" s="93"/>
    </row>
    <row r="41" spans="1:14" ht="13.2">
      <c r="A41" s="90" t="s">
        <v>248</v>
      </c>
      <c r="B41" s="97"/>
      <c r="C41" s="87"/>
      <c r="D41" s="87"/>
      <c r="E41" s="218"/>
      <c r="F41" s="87"/>
      <c r="G41" s="87"/>
      <c r="H41" s="87"/>
    </row>
  </sheetData>
  <mergeCells count="47">
    <mergeCell ref="A2:A7"/>
    <mergeCell ref="B2:B7"/>
    <mergeCell ref="C2:N2"/>
    <mergeCell ref="C3:N3"/>
    <mergeCell ref="C4:H4"/>
    <mergeCell ref="I4:N4"/>
    <mergeCell ref="C5:C7"/>
    <mergeCell ref="D5:D7"/>
    <mergeCell ref="E5:F5"/>
    <mergeCell ref="G5:G7"/>
    <mergeCell ref="H5:H7"/>
    <mergeCell ref="I5:I7"/>
    <mergeCell ref="J5:J7"/>
    <mergeCell ref="K5:L5"/>
    <mergeCell ref="M5:M7"/>
    <mergeCell ref="N5:N7"/>
    <mergeCell ref="E6:F6"/>
    <mergeCell ref="K6:L6"/>
    <mergeCell ref="A20:A24"/>
    <mergeCell ref="B20:B24"/>
    <mergeCell ref="C20:M20"/>
    <mergeCell ref="C21:N21"/>
    <mergeCell ref="C22:H22"/>
    <mergeCell ref="I22:N22"/>
    <mergeCell ref="C23:C24"/>
    <mergeCell ref="D23:D24"/>
    <mergeCell ref="E23:F23"/>
    <mergeCell ref="G23:G24"/>
    <mergeCell ref="H23:H24"/>
    <mergeCell ref="I23:I24"/>
    <mergeCell ref="J23:J24"/>
    <mergeCell ref="K23:L23"/>
    <mergeCell ref="M23:M24"/>
    <mergeCell ref="N23:N24"/>
    <mergeCell ref="A37:B37"/>
    <mergeCell ref="C37:E37"/>
    <mergeCell ref="G37:I37"/>
    <mergeCell ref="K37:L37"/>
    <mergeCell ref="C40:E40"/>
    <mergeCell ref="G40:I40"/>
    <mergeCell ref="K40:L40"/>
    <mergeCell ref="C38:E38"/>
    <mergeCell ref="G38:I38"/>
    <mergeCell ref="K38:L38"/>
    <mergeCell ref="C39:E39"/>
    <mergeCell ref="G39:I39"/>
    <mergeCell ref="K39:L39"/>
  </mergeCells>
  <pageMargins left="0.70866099999999987" right="0.39370099999999991" top="0.59055100000000005" bottom="0.39370099999999991" header="0.15748000000000001" footer="0"/>
  <pageSetup paperSize="9" scale="64" firstPageNumber="7" orientation="landscape" useFirstPageNumber="1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published="0">
    <tabColor rgb="FF7030A0"/>
    <pageSetUpPr fitToPage="1"/>
  </sheetPr>
  <dimension ref="A1:IW32"/>
  <sheetViews>
    <sheetView showGridLines="0" workbookViewId="0">
      <selection activeCell="B8" sqref="B8:F9"/>
    </sheetView>
  </sheetViews>
  <sheetFormatPr defaultColWidth="9.109375" defaultRowHeight="15.6" customHeight="1"/>
  <cols>
    <col min="1" max="1" width="33.88671875" style="169" customWidth="1"/>
    <col min="2" max="2" width="23.44140625" style="169" customWidth="1"/>
    <col min="3" max="6" width="17" style="169" customWidth="1"/>
    <col min="7" max="8" width="21.33203125" style="169" customWidth="1"/>
    <col min="9" max="9" width="3.6640625" style="169" customWidth="1"/>
    <col min="10" max="257" width="9.109375" style="169" customWidth="1"/>
    <col min="258" max="16384" width="9.109375" style="23"/>
  </cols>
  <sheetData>
    <row r="1" spans="1:9" ht="15.6" customHeight="1">
      <c r="H1" s="169" t="s">
        <v>476</v>
      </c>
    </row>
    <row r="2" spans="1:9" ht="13.2">
      <c r="A2" s="797" t="s">
        <v>477</v>
      </c>
      <c r="B2" s="797"/>
      <c r="C2" s="797"/>
      <c r="D2" s="797"/>
      <c r="E2" s="797"/>
      <c r="F2" s="797"/>
      <c r="G2" s="797"/>
      <c r="H2" s="797"/>
    </row>
    <row r="3" spans="1:9" ht="13.2">
      <c r="A3" s="269"/>
      <c r="B3" s="269"/>
      <c r="C3" s="269"/>
      <c r="D3" s="269"/>
      <c r="E3" s="269"/>
      <c r="F3" s="269"/>
      <c r="G3" s="269"/>
      <c r="H3" s="269"/>
    </row>
    <row r="4" spans="1:9" ht="13.2">
      <c r="H4" s="375" t="s">
        <v>10</v>
      </c>
    </row>
    <row r="5" spans="1:9" ht="13.2">
      <c r="B5" s="759" t="s">
        <v>251</v>
      </c>
      <c r="C5" s="759"/>
      <c r="D5" s="759"/>
      <c r="E5" s="759"/>
      <c r="F5" s="759"/>
      <c r="G5" s="376" t="s">
        <v>15</v>
      </c>
      <c r="H5" s="241" t="s">
        <v>16</v>
      </c>
    </row>
    <row r="6" spans="1:9" ht="13.2">
      <c r="G6" s="377" t="s">
        <v>252</v>
      </c>
      <c r="H6" s="378" t="str">
        <f>'2.Сверх ГЗ'!L5</f>
        <v>972D0120</v>
      </c>
    </row>
    <row r="7" spans="1:9" ht="13.2">
      <c r="G7" s="376" t="s">
        <v>20</v>
      </c>
      <c r="H7" s="379" t="str">
        <f>'1.1.Поступления'!H5</f>
        <v>2130054307</v>
      </c>
    </row>
    <row r="8" spans="1:9" ht="28.5" customHeight="1">
      <c r="A8" s="171" t="s">
        <v>22</v>
      </c>
      <c r="B8" s="870" t="str">
        <f>'1.1.Поступления'!C6</f>
        <v>Автономное учреждение Чувашской Республики «Национальная телерадиокомпания Чувашии» Министерства цифрового развития, информационной политики и массовых коммуникаций Чувашской Республики</v>
      </c>
      <c r="C8" s="870"/>
      <c r="D8" s="870"/>
      <c r="E8" s="870"/>
      <c r="F8" s="870"/>
      <c r="G8" s="376" t="s">
        <v>24</v>
      </c>
      <c r="H8" s="243">
        <f>'1.1.Поступления'!H6</f>
        <v>213001001</v>
      </c>
      <c r="I8" s="171"/>
    </row>
    <row r="9" spans="1:9" ht="13.2">
      <c r="A9" s="871" t="s">
        <v>253</v>
      </c>
      <c r="B9" s="380"/>
      <c r="C9" s="380"/>
      <c r="D9" s="380"/>
      <c r="E9" s="380"/>
      <c r="F9" s="380"/>
      <c r="G9" s="872" t="s">
        <v>254</v>
      </c>
      <c r="H9" s="379"/>
      <c r="I9" s="380"/>
    </row>
    <row r="10" spans="1:9" ht="27" customHeight="1">
      <c r="A10" s="871"/>
      <c r="B10" s="870" t="s">
        <v>31</v>
      </c>
      <c r="C10" s="870"/>
      <c r="D10" s="870"/>
      <c r="E10" s="870"/>
      <c r="F10" s="870"/>
      <c r="G10" s="872"/>
      <c r="H10" s="243">
        <v>870</v>
      </c>
      <c r="I10" s="380"/>
    </row>
    <row r="11" spans="1:9" ht="13.2">
      <c r="A11" s="171" t="s">
        <v>78</v>
      </c>
      <c r="B11" s="381"/>
      <c r="C11" s="381"/>
      <c r="D11" s="381"/>
      <c r="E11" s="381"/>
      <c r="F11" s="381"/>
      <c r="G11" s="376" t="s">
        <v>36</v>
      </c>
      <c r="H11" s="246">
        <f>'1.1.Поступления'!H8</f>
        <v>97701000</v>
      </c>
      <c r="I11" s="171"/>
    </row>
    <row r="12" spans="1:9" ht="13.2">
      <c r="A12" s="171" t="s">
        <v>37</v>
      </c>
      <c r="B12" s="171"/>
      <c r="C12" s="171"/>
      <c r="D12" s="171"/>
      <c r="E12" s="171"/>
      <c r="F12" s="171"/>
      <c r="G12" s="376"/>
      <c r="I12" s="171"/>
    </row>
    <row r="13" spans="1:9" ht="13.2">
      <c r="C13" s="172"/>
      <c r="D13" s="172"/>
      <c r="E13" s="172"/>
      <c r="F13" s="172"/>
    </row>
    <row r="14" spans="1:9" ht="13.2">
      <c r="A14" s="791" t="s">
        <v>478</v>
      </c>
      <c r="B14" s="791"/>
      <c r="C14" s="792" t="s">
        <v>479</v>
      </c>
      <c r="D14" s="868" t="s">
        <v>480</v>
      </c>
      <c r="E14" s="868"/>
      <c r="F14" s="869"/>
      <c r="G14" s="792" t="s">
        <v>481</v>
      </c>
      <c r="H14" s="791" t="s">
        <v>482</v>
      </c>
    </row>
    <row r="15" spans="1:9" ht="18" customHeight="1">
      <c r="A15" s="791"/>
      <c r="B15" s="791"/>
      <c r="C15" s="793"/>
      <c r="D15" s="382" t="s">
        <v>483</v>
      </c>
      <c r="E15" s="383" t="s">
        <v>266</v>
      </c>
      <c r="F15" s="384" t="s">
        <v>267</v>
      </c>
      <c r="G15" s="793"/>
      <c r="H15" s="791"/>
    </row>
    <row r="16" spans="1:9" ht="13.2">
      <c r="A16" s="866">
        <v>1</v>
      </c>
      <c r="B16" s="866"/>
      <c r="C16" s="385">
        <v>2</v>
      </c>
      <c r="D16" s="386">
        <v>3</v>
      </c>
      <c r="E16" s="387">
        <v>4</v>
      </c>
      <c r="F16" s="388">
        <v>5</v>
      </c>
      <c r="G16" s="385">
        <v>6</v>
      </c>
      <c r="H16" s="174">
        <v>7</v>
      </c>
    </row>
    <row r="17" spans="1:8" ht="13.2">
      <c r="A17" s="764" t="s">
        <v>484</v>
      </c>
      <c r="B17" s="867"/>
      <c r="C17" s="389" t="s">
        <v>157</v>
      </c>
      <c r="D17" s="390" t="s">
        <v>157</v>
      </c>
      <c r="E17" s="390" t="s">
        <v>157</v>
      </c>
      <c r="F17" s="390" t="s">
        <v>157</v>
      </c>
      <c r="G17" s="390" t="s">
        <v>157</v>
      </c>
      <c r="H17" s="391" t="s">
        <v>157</v>
      </c>
    </row>
    <row r="18" spans="1:8" ht="13.2">
      <c r="A18" s="860"/>
      <c r="B18" s="861"/>
      <c r="C18" s="392"/>
      <c r="D18" s="392"/>
      <c r="E18" s="392"/>
      <c r="F18" s="392"/>
      <c r="G18" s="393"/>
      <c r="H18" s="394"/>
    </row>
    <row r="19" spans="1:8" ht="13.2">
      <c r="A19" s="862" t="s">
        <v>485</v>
      </c>
      <c r="B19" s="863"/>
      <c r="C19" s="286" t="s">
        <v>157</v>
      </c>
      <c r="D19" s="286" t="s">
        <v>157</v>
      </c>
      <c r="E19" s="286" t="s">
        <v>157</v>
      </c>
      <c r="F19" s="286" t="s">
        <v>157</v>
      </c>
      <c r="G19" s="393"/>
      <c r="H19" s="394"/>
    </row>
    <row r="20" spans="1:8" ht="13.2">
      <c r="A20" s="764" t="s">
        <v>486</v>
      </c>
      <c r="B20" s="867"/>
      <c r="C20" s="286" t="s">
        <v>157</v>
      </c>
      <c r="D20" s="286" t="s">
        <v>157</v>
      </c>
      <c r="E20" s="286" t="s">
        <v>157</v>
      </c>
      <c r="F20" s="286" t="s">
        <v>157</v>
      </c>
      <c r="G20" s="286" t="s">
        <v>157</v>
      </c>
      <c r="H20" s="395" t="s">
        <v>157</v>
      </c>
    </row>
    <row r="21" spans="1:8" ht="13.2">
      <c r="A21" s="860"/>
      <c r="B21" s="861"/>
      <c r="C21" s="392"/>
      <c r="D21" s="392"/>
      <c r="E21" s="392"/>
      <c r="F21" s="392"/>
      <c r="G21" s="396"/>
      <c r="H21" s="394"/>
    </row>
    <row r="22" spans="1:8" ht="13.2">
      <c r="A22" s="862" t="s">
        <v>485</v>
      </c>
      <c r="B22" s="863"/>
      <c r="C22" s="286" t="s">
        <v>157</v>
      </c>
      <c r="D22" s="286" t="s">
        <v>157</v>
      </c>
      <c r="E22" s="286" t="s">
        <v>157</v>
      </c>
      <c r="F22" s="286" t="s">
        <v>157</v>
      </c>
      <c r="G22" s="397"/>
      <c r="H22" s="394"/>
    </row>
    <row r="23" spans="1:8" ht="13.2">
      <c r="B23" s="398" t="s">
        <v>239</v>
      </c>
      <c r="C23" s="399" t="s">
        <v>157</v>
      </c>
      <c r="D23" s="400" t="s">
        <v>157</v>
      </c>
      <c r="E23" s="400" t="s">
        <v>157</v>
      </c>
      <c r="F23" s="400" t="s">
        <v>157</v>
      </c>
      <c r="G23" s="400"/>
      <c r="H23" s="401"/>
    </row>
    <row r="24" spans="1:8" ht="13.2">
      <c r="B24" s="402"/>
      <c r="C24" s="403"/>
      <c r="D24" s="403"/>
      <c r="E24" s="403"/>
      <c r="F24" s="403"/>
      <c r="G24" s="403"/>
      <c r="H24" s="403"/>
    </row>
    <row r="25" spans="1:8" ht="39.6">
      <c r="A25" s="85" t="s">
        <v>304</v>
      </c>
      <c r="B25" s="98" t="s">
        <v>59</v>
      </c>
      <c r="C25" s="99"/>
      <c r="D25" s="240"/>
      <c r="E25" s="218"/>
      <c r="F25" s="404" t="s">
        <v>242</v>
      </c>
      <c r="G25" s="405"/>
      <c r="H25" s="99"/>
    </row>
    <row r="26" spans="1:8" ht="26.4">
      <c r="A26" s="90"/>
      <c r="B26" s="92" t="s">
        <v>61</v>
      </c>
      <c r="C26" s="94"/>
      <c r="D26" s="95" t="s">
        <v>243</v>
      </c>
      <c r="E26" s="406"/>
      <c r="F26" s="94" t="s">
        <v>62</v>
      </c>
      <c r="G26" s="87"/>
      <c r="H26" s="94"/>
    </row>
    <row r="27" spans="1:8" ht="26.4">
      <c r="A27" s="90" t="s">
        <v>63</v>
      </c>
      <c r="B27" s="240" t="s">
        <v>244</v>
      </c>
      <c r="C27" s="99"/>
      <c r="D27" s="98" t="s">
        <v>245</v>
      </c>
      <c r="E27" s="99"/>
      <c r="F27" s="98" t="s">
        <v>246</v>
      </c>
      <c r="G27" s="99"/>
      <c r="H27" s="99"/>
    </row>
    <row r="28" spans="1:8" ht="26.4">
      <c r="A28" s="97"/>
      <c r="B28" s="92" t="s">
        <v>61</v>
      </c>
      <c r="C28" s="94"/>
      <c r="D28" s="93" t="s">
        <v>247</v>
      </c>
      <c r="E28" s="93"/>
      <c r="F28" s="92" t="s">
        <v>66</v>
      </c>
      <c r="G28" s="93"/>
      <c r="H28" s="93"/>
    </row>
    <row r="29" spans="1:8" ht="13.2">
      <c r="A29" s="90" t="s">
        <v>248</v>
      </c>
      <c r="B29" s="97"/>
      <c r="C29" s="87"/>
      <c r="D29" s="87"/>
      <c r="E29" s="218"/>
      <c r="F29" s="87"/>
      <c r="G29" s="87"/>
      <c r="H29" s="87"/>
    </row>
    <row r="30" spans="1:8" ht="13.2">
      <c r="A30" s="407"/>
      <c r="B30" s="219"/>
      <c r="C30" s="86"/>
      <c r="D30" s="87"/>
      <c r="E30" s="218"/>
      <c r="F30" s="87"/>
      <c r="G30" s="87"/>
      <c r="H30" s="87"/>
    </row>
    <row r="31" spans="1:8">
      <c r="A31" s="864" t="s">
        <v>487</v>
      </c>
      <c r="B31" s="865"/>
      <c r="C31" s="865"/>
      <c r="D31" s="865"/>
      <c r="E31" s="865"/>
      <c r="F31" s="865"/>
      <c r="G31" s="865"/>
      <c r="H31" s="865"/>
    </row>
    <row r="32" spans="1:8">
      <c r="A32" s="864" t="s">
        <v>488</v>
      </c>
      <c r="B32" s="865"/>
      <c r="C32" s="865"/>
      <c r="D32" s="865"/>
      <c r="E32" s="865"/>
      <c r="F32" s="865"/>
      <c r="G32" s="865"/>
      <c r="H32" s="865"/>
    </row>
  </sheetData>
  <mergeCells count="20">
    <mergeCell ref="A2:H2"/>
    <mergeCell ref="B5:F5"/>
    <mergeCell ref="B8:F8"/>
    <mergeCell ref="A9:A10"/>
    <mergeCell ref="G9:G10"/>
    <mergeCell ref="B10:F10"/>
    <mergeCell ref="A14:B15"/>
    <mergeCell ref="C14:C15"/>
    <mergeCell ref="D14:F14"/>
    <mergeCell ref="G14:G15"/>
    <mergeCell ref="H14:H15"/>
    <mergeCell ref="A21:B21"/>
    <mergeCell ref="A22:B22"/>
    <mergeCell ref="A31:H31"/>
    <mergeCell ref="A32:H32"/>
    <mergeCell ref="A16:B16"/>
    <mergeCell ref="A17:B17"/>
    <mergeCell ref="A18:B18"/>
    <mergeCell ref="A19:B19"/>
    <mergeCell ref="A20:B20"/>
  </mergeCells>
  <pageMargins left="0.70866099999999987" right="0.39370099999999991" top="0.59055100000000005" bottom="0.39370099999999991" header="0.15748000000000001" footer="0"/>
  <pageSetup paperSize="9" scale="80" firstPageNumber="8" orientation="landscape" useFirstPageNumber="1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 published="0">
    <tabColor rgb="FF92D050"/>
  </sheetPr>
  <dimension ref="A1:X49"/>
  <sheetViews>
    <sheetView showGridLines="0" topLeftCell="A138" zoomScale="83" workbookViewId="0">
      <selection activeCell="J11" sqref="J11"/>
    </sheetView>
  </sheetViews>
  <sheetFormatPr defaultColWidth="9.109375" defaultRowHeight="14.4" customHeight="1"/>
  <cols>
    <col min="1" max="1" width="6" style="23" customWidth="1"/>
    <col min="2" max="2" width="19.6640625" style="23" customWidth="1"/>
    <col min="3" max="3" width="21" style="23" customWidth="1"/>
    <col min="4" max="4" width="18.33203125" style="23" customWidth="1"/>
    <col min="5" max="5" width="11.33203125" style="23" customWidth="1"/>
    <col min="6" max="6" width="13.109375" style="23" customWidth="1"/>
    <col min="7" max="7" width="11" style="23" customWidth="1"/>
    <col min="8" max="8" width="13.109375" style="23" customWidth="1"/>
    <col min="9" max="9" width="7" style="23" customWidth="1"/>
    <col min="10" max="10" width="7.109375" style="23" customWidth="1"/>
    <col min="11" max="11" width="9" style="23" customWidth="1"/>
    <col min="12" max="12" width="16" style="23" customWidth="1"/>
    <col min="13" max="13" width="17" style="23" customWidth="1"/>
    <col min="14" max="14" width="11.5546875" style="23" customWidth="1"/>
    <col min="15" max="15" width="10.6640625" style="23" customWidth="1"/>
    <col min="16" max="16" width="10" style="23" customWidth="1"/>
    <col min="17" max="17" width="14.33203125" style="23" customWidth="1"/>
    <col min="18" max="18" width="15.6640625" style="23" customWidth="1"/>
    <col min="19" max="20" width="13" customWidth="1"/>
    <col min="21" max="21" width="15" customWidth="1"/>
    <col min="22" max="23" width="14.33203125" customWidth="1"/>
    <col min="24" max="24" width="13.5546875" customWidth="1"/>
    <col min="25" max="16384" width="9.109375" style="23"/>
  </cols>
  <sheetData>
    <row r="1" spans="1:18" ht="14.4" customHeight="1">
      <c r="R1" s="23" t="s">
        <v>489</v>
      </c>
    </row>
    <row r="2" spans="1:18" ht="29.25" customHeight="1">
      <c r="A2" s="895" t="s">
        <v>490</v>
      </c>
      <c r="B2" s="895"/>
      <c r="C2" s="895"/>
      <c r="D2" s="895"/>
      <c r="E2" s="895"/>
      <c r="F2" s="895"/>
      <c r="G2" s="895"/>
      <c r="H2" s="895"/>
      <c r="I2" s="895"/>
      <c r="J2" s="895"/>
      <c r="K2" s="895"/>
      <c r="L2" s="895"/>
      <c r="M2" s="895"/>
      <c r="N2" s="895"/>
      <c r="O2" s="895"/>
      <c r="P2" s="895"/>
      <c r="Q2" s="895"/>
      <c r="R2" s="895"/>
    </row>
    <row r="3" spans="1:18">
      <c r="A3" s="408"/>
      <c r="B3" s="409"/>
      <c r="C3" s="409"/>
      <c r="D3" s="409"/>
      <c r="E3" s="409"/>
      <c r="F3" s="409"/>
      <c r="G3" s="409"/>
      <c r="H3" s="409"/>
      <c r="I3" s="409"/>
      <c r="J3" s="409"/>
      <c r="K3" s="409"/>
      <c r="L3" s="409"/>
      <c r="M3" s="409"/>
      <c r="N3" s="409"/>
      <c r="O3" s="409"/>
      <c r="P3" s="409"/>
      <c r="Q3" s="409"/>
      <c r="R3" s="409"/>
    </row>
    <row r="4" spans="1:18">
      <c r="R4" s="410" t="s">
        <v>10</v>
      </c>
    </row>
    <row r="5" spans="1:18">
      <c r="D5" s="703" t="s">
        <v>407</v>
      </c>
      <c r="E5" s="703"/>
      <c r="F5" s="703"/>
      <c r="G5" s="703"/>
      <c r="H5" s="703"/>
      <c r="I5" s="703"/>
      <c r="J5" s="703"/>
      <c r="K5" s="703"/>
      <c r="L5" s="703"/>
      <c r="M5" s="703"/>
      <c r="N5" s="703"/>
      <c r="P5" s="892" t="s">
        <v>15</v>
      </c>
      <c r="Q5" s="893"/>
      <c r="R5" s="241" t="s">
        <v>16</v>
      </c>
    </row>
    <row r="6" spans="1:18">
      <c r="P6" s="892" t="s">
        <v>252</v>
      </c>
      <c r="Q6" s="893"/>
      <c r="R6" s="242" t="str">
        <f>'2.Сверх ГЗ'!L5</f>
        <v>972D0120</v>
      </c>
    </row>
    <row r="7" spans="1:18">
      <c r="P7" s="892" t="s">
        <v>20</v>
      </c>
      <c r="Q7" s="893"/>
      <c r="R7" s="243" t="str">
        <f>'1.1.Поступления'!H5</f>
        <v>2130054307</v>
      </c>
    </row>
    <row r="8" spans="1:18" ht="21" customHeight="1">
      <c r="A8" s="891" t="s">
        <v>22</v>
      </c>
      <c r="B8" s="891"/>
      <c r="C8" s="891"/>
      <c r="D8" s="805" t="str">
        <f>'1.1.Поступления'!C6</f>
        <v>Автономное учреждение Чувашской Республики «Национальная телерадиокомпания Чувашии» Министерства цифрового развития, информационной политики и массовых коммуникаций Чувашской Республики</v>
      </c>
      <c r="E8" s="805"/>
      <c r="F8" s="805"/>
      <c r="G8" s="805"/>
      <c r="H8" s="805"/>
      <c r="I8" s="805"/>
      <c r="J8" s="805"/>
      <c r="K8" s="805"/>
      <c r="L8" s="805"/>
      <c r="M8" s="88"/>
      <c r="N8" s="88"/>
      <c r="O8" s="88"/>
      <c r="P8" s="892" t="s">
        <v>24</v>
      </c>
      <c r="Q8" s="893"/>
      <c r="R8" s="243">
        <f>'1.1.Поступления'!H6</f>
        <v>213001001</v>
      </c>
    </row>
    <row r="9" spans="1:18">
      <c r="A9" s="702" t="s">
        <v>253</v>
      </c>
      <c r="B9" s="702"/>
      <c r="C9" s="702"/>
      <c r="D9" s="99"/>
      <c r="E9" s="99"/>
      <c r="F9" s="99"/>
      <c r="G9" s="99"/>
      <c r="H9" s="99"/>
      <c r="I9" s="99"/>
      <c r="J9" s="99"/>
      <c r="K9" s="99"/>
      <c r="P9" s="892" t="s">
        <v>254</v>
      </c>
      <c r="Q9" s="893"/>
      <c r="R9" s="243"/>
    </row>
    <row r="10" spans="1:18">
      <c r="A10" s="702"/>
      <c r="B10" s="702"/>
      <c r="C10" s="702"/>
      <c r="D10" s="702" t="s">
        <v>31</v>
      </c>
      <c r="E10" s="702"/>
      <c r="F10" s="702"/>
      <c r="G10" s="702"/>
      <c r="H10" s="702"/>
      <c r="I10" s="702"/>
      <c r="J10" s="702"/>
      <c r="K10" s="702"/>
      <c r="L10" s="702"/>
      <c r="M10" s="702"/>
      <c r="N10" s="702"/>
      <c r="O10" s="702"/>
      <c r="P10" s="892"/>
      <c r="Q10" s="893"/>
      <c r="R10" s="243">
        <v>870</v>
      </c>
    </row>
    <row r="11" spans="1:18">
      <c r="A11" s="891" t="s">
        <v>78</v>
      </c>
      <c r="B11" s="891"/>
      <c r="C11" s="891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892" t="s">
        <v>36</v>
      </c>
      <c r="Q11" s="893"/>
      <c r="R11" s="246">
        <f>'1.1.Поступления'!H8</f>
        <v>97701000</v>
      </c>
    </row>
    <row r="12" spans="1:18">
      <c r="A12" s="891" t="s">
        <v>37</v>
      </c>
      <c r="B12" s="891"/>
      <c r="C12" s="891"/>
      <c r="P12" s="411"/>
      <c r="Q12" s="411"/>
      <c r="R12" s="24"/>
    </row>
    <row r="13" spans="1:18">
      <c r="A13" s="412"/>
      <c r="B13" s="412"/>
      <c r="C13" s="412"/>
      <c r="D13" s="412"/>
      <c r="E13" s="412"/>
      <c r="F13" s="412"/>
      <c r="G13" s="412"/>
      <c r="H13" s="412"/>
      <c r="I13" s="412"/>
      <c r="J13" s="412"/>
      <c r="K13" s="412"/>
      <c r="P13" s="413"/>
      <c r="Q13" s="88"/>
      <c r="R13" s="88"/>
    </row>
    <row r="14" spans="1:18" ht="23.25" customHeight="1">
      <c r="A14" s="882" t="s">
        <v>491</v>
      </c>
      <c r="B14" s="882"/>
      <c r="C14" s="884" t="s">
        <v>492</v>
      </c>
      <c r="D14" s="884" t="s">
        <v>493</v>
      </c>
      <c r="E14" s="884" t="s">
        <v>494</v>
      </c>
      <c r="F14" s="690" t="s">
        <v>495</v>
      </c>
      <c r="G14" s="884" t="s">
        <v>496</v>
      </c>
      <c r="H14" s="883" t="s">
        <v>497</v>
      </c>
      <c r="I14" s="887"/>
      <c r="J14" s="884" t="s">
        <v>258</v>
      </c>
      <c r="K14" s="883" t="s">
        <v>498</v>
      </c>
      <c r="L14" s="894"/>
      <c r="M14" s="894"/>
      <c r="N14" s="887"/>
      <c r="O14" s="882" t="s">
        <v>499</v>
      </c>
      <c r="P14" s="882"/>
      <c r="Q14" s="882"/>
      <c r="R14" s="882"/>
    </row>
    <row r="15" spans="1:18">
      <c r="A15" s="882"/>
      <c r="B15" s="882"/>
      <c r="C15" s="885"/>
      <c r="D15" s="885"/>
      <c r="E15" s="885"/>
      <c r="F15" s="691"/>
      <c r="G15" s="885"/>
      <c r="H15" s="884" t="s">
        <v>268</v>
      </c>
      <c r="I15" s="884" t="s">
        <v>500</v>
      </c>
      <c r="J15" s="885"/>
      <c r="K15" s="884" t="s">
        <v>264</v>
      </c>
      <c r="L15" s="882" t="s">
        <v>170</v>
      </c>
      <c r="M15" s="882"/>
      <c r="N15" s="883"/>
      <c r="O15" s="884" t="s">
        <v>264</v>
      </c>
      <c r="P15" s="882" t="s">
        <v>170</v>
      </c>
      <c r="Q15" s="882"/>
      <c r="R15" s="882"/>
    </row>
    <row r="16" spans="1:18" ht="20.25" customHeight="1">
      <c r="A16" s="882"/>
      <c r="B16" s="882"/>
      <c r="C16" s="885"/>
      <c r="D16" s="885"/>
      <c r="E16" s="885"/>
      <c r="F16" s="691"/>
      <c r="G16" s="885"/>
      <c r="H16" s="885"/>
      <c r="I16" s="885"/>
      <c r="J16" s="885"/>
      <c r="K16" s="885"/>
      <c r="L16" s="883" t="s">
        <v>501</v>
      </c>
      <c r="M16" s="887"/>
      <c r="N16" s="884" t="s">
        <v>502</v>
      </c>
      <c r="O16" s="885"/>
      <c r="P16" s="882" t="s">
        <v>503</v>
      </c>
      <c r="Q16" s="882" t="s">
        <v>504</v>
      </c>
      <c r="R16" s="889" t="s">
        <v>505</v>
      </c>
    </row>
    <row r="17" spans="1:18" ht="52.8">
      <c r="A17" s="882"/>
      <c r="B17" s="882"/>
      <c r="C17" s="886"/>
      <c r="D17" s="886"/>
      <c r="E17" s="886"/>
      <c r="F17" s="692"/>
      <c r="G17" s="886"/>
      <c r="H17" s="886"/>
      <c r="I17" s="886"/>
      <c r="J17" s="886"/>
      <c r="K17" s="886"/>
      <c r="L17" s="414" t="s">
        <v>506</v>
      </c>
      <c r="M17" s="414" t="s">
        <v>507</v>
      </c>
      <c r="N17" s="886"/>
      <c r="O17" s="886"/>
      <c r="P17" s="888"/>
      <c r="Q17" s="888"/>
      <c r="R17" s="890"/>
    </row>
    <row r="18" spans="1:18" s="23" customFormat="1" ht="13.2">
      <c r="A18" s="882">
        <v>1</v>
      </c>
      <c r="B18" s="882"/>
      <c r="C18" s="414">
        <v>2</v>
      </c>
      <c r="D18" s="415">
        <v>3</v>
      </c>
      <c r="E18" s="415">
        <v>4</v>
      </c>
      <c r="F18" s="419" t="s">
        <v>508</v>
      </c>
      <c r="G18" s="420">
        <v>5</v>
      </c>
      <c r="H18" s="415">
        <v>6</v>
      </c>
      <c r="I18" s="415">
        <v>7</v>
      </c>
      <c r="J18" s="415">
        <v>8</v>
      </c>
      <c r="K18" s="415">
        <v>9</v>
      </c>
      <c r="L18" s="415">
        <v>10</v>
      </c>
      <c r="M18" s="415">
        <v>11</v>
      </c>
      <c r="N18" s="415">
        <v>12</v>
      </c>
      <c r="O18" s="415">
        <v>13</v>
      </c>
      <c r="P18" s="415">
        <v>14</v>
      </c>
      <c r="Q18" s="420">
        <v>15</v>
      </c>
      <c r="R18" s="421">
        <v>16</v>
      </c>
    </row>
    <row r="19" spans="1:18">
      <c r="A19" s="878" t="s">
        <v>509</v>
      </c>
      <c r="B19" s="878"/>
      <c r="C19" s="422" t="s">
        <v>157</v>
      </c>
      <c r="D19" s="423" t="s">
        <v>157</v>
      </c>
      <c r="E19" s="424" t="s">
        <v>157</v>
      </c>
      <c r="F19" s="423"/>
      <c r="G19" s="425" t="s">
        <v>157</v>
      </c>
      <c r="H19" s="426" t="s">
        <v>157</v>
      </c>
      <c r="I19" s="427" t="s">
        <v>157</v>
      </c>
      <c r="J19" s="428">
        <v>1000</v>
      </c>
      <c r="K19" s="429">
        <f t="shared" ref="K19:K26" si="0">L19+M19+N19</f>
        <v>616.09999999999991</v>
      </c>
      <c r="L19" s="430">
        <f>SUM(L21:L28)</f>
        <v>616.09999999999991</v>
      </c>
      <c r="M19" s="430"/>
      <c r="N19" s="430"/>
      <c r="O19" s="431"/>
      <c r="P19" s="430"/>
      <c r="Q19" s="430"/>
      <c r="R19" s="430"/>
    </row>
    <row r="20" spans="1:18">
      <c r="A20" s="873" t="s">
        <v>510</v>
      </c>
      <c r="B20" s="873"/>
      <c r="C20" s="432"/>
      <c r="D20" s="433"/>
      <c r="E20" s="434"/>
      <c r="F20" s="433"/>
      <c r="G20" s="435"/>
      <c r="H20" s="436"/>
      <c r="I20" s="437"/>
      <c r="J20" s="438"/>
      <c r="K20" s="439"/>
      <c r="L20" s="440"/>
      <c r="M20" s="440"/>
      <c r="N20" s="440"/>
      <c r="O20" s="440"/>
      <c r="P20" s="440"/>
      <c r="Q20" s="440"/>
      <c r="R20" s="441"/>
    </row>
    <row r="21" spans="1:18" ht="26.4">
      <c r="A21" s="880" t="s">
        <v>511</v>
      </c>
      <c r="B21" s="881"/>
      <c r="C21" s="133" t="s">
        <v>512</v>
      </c>
      <c r="D21" s="437" t="s">
        <v>513</v>
      </c>
      <c r="E21" s="443">
        <v>97701000</v>
      </c>
      <c r="F21" s="444"/>
      <c r="G21" s="445">
        <v>2011</v>
      </c>
      <c r="H21" s="436" t="s">
        <v>514</v>
      </c>
      <c r="I21" s="52" t="s">
        <v>515</v>
      </c>
      <c r="J21" s="438">
        <v>1001</v>
      </c>
      <c r="K21" s="446">
        <f t="shared" si="0"/>
        <v>41.6</v>
      </c>
      <c r="L21" s="440">
        <v>41.6</v>
      </c>
      <c r="M21" s="440"/>
      <c r="N21" s="440"/>
      <c r="O21" s="440"/>
      <c r="P21" s="440"/>
      <c r="Q21" s="440"/>
      <c r="R21" s="441"/>
    </row>
    <row r="22" spans="1:18" ht="39.6">
      <c r="A22" s="880" t="s">
        <v>516</v>
      </c>
      <c r="B22" s="881"/>
      <c r="C22" s="133" t="s">
        <v>517</v>
      </c>
      <c r="D22" s="437" t="s">
        <v>518</v>
      </c>
      <c r="E22" s="443">
        <v>97701000</v>
      </c>
      <c r="F22" s="444"/>
      <c r="G22" s="447">
        <v>2011</v>
      </c>
      <c r="H22" s="441" t="s">
        <v>514</v>
      </c>
      <c r="I22" s="52" t="s">
        <v>515</v>
      </c>
      <c r="J22" s="438">
        <v>1002</v>
      </c>
      <c r="K22" s="446">
        <f t="shared" si="0"/>
        <v>17.2</v>
      </c>
      <c r="L22" s="440">
        <v>17.2</v>
      </c>
      <c r="M22" s="440"/>
      <c r="N22" s="440"/>
      <c r="O22" s="440"/>
      <c r="P22" s="440"/>
      <c r="Q22" s="440"/>
      <c r="R22" s="441"/>
    </row>
    <row r="23" spans="1:18" ht="39.6">
      <c r="A23" s="880" t="s">
        <v>519</v>
      </c>
      <c r="B23" s="881"/>
      <c r="C23" s="432" t="s">
        <v>520</v>
      </c>
      <c r="D23" s="437" t="s">
        <v>521</v>
      </c>
      <c r="E23" s="443">
        <v>97701000</v>
      </c>
      <c r="F23" s="444"/>
      <c r="G23" s="445">
        <v>2011</v>
      </c>
      <c r="H23" s="441" t="s">
        <v>514</v>
      </c>
      <c r="I23" s="52" t="s">
        <v>515</v>
      </c>
      <c r="J23" s="438">
        <v>1003</v>
      </c>
      <c r="K23" s="446">
        <f t="shared" si="0"/>
        <v>253.6</v>
      </c>
      <c r="L23" s="440">
        <v>253.6</v>
      </c>
      <c r="M23" s="440"/>
      <c r="N23" s="440"/>
      <c r="O23" s="440"/>
      <c r="P23" s="440"/>
      <c r="Q23" s="440"/>
      <c r="R23" s="441"/>
    </row>
    <row r="24" spans="1:18" ht="26.4">
      <c r="A24" s="880" t="s">
        <v>522</v>
      </c>
      <c r="B24" s="881"/>
      <c r="C24" s="133" t="s">
        <v>523</v>
      </c>
      <c r="D24" s="437" t="s">
        <v>524</v>
      </c>
      <c r="E24" s="443">
        <v>97701000</v>
      </c>
      <c r="F24" s="444"/>
      <c r="G24" s="445">
        <v>2011</v>
      </c>
      <c r="H24" s="441" t="s">
        <v>514</v>
      </c>
      <c r="I24" s="52" t="s">
        <v>515</v>
      </c>
      <c r="J24" s="438">
        <v>1004</v>
      </c>
      <c r="K24" s="446">
        <f t="shared" si="0"/>
        <v>21.4</v>
      </c>
      <c r="L24" s="440">
        <v>21.4</v>
      </c>
      <c r="M24" s="440"/>
      <c r="N24" s="440"/>
      <c r="O24" s="440"/>
      <c r="P24" s="440"/>
      <c r="Q24" s="440"/>
      <c r="R24" s="441"/>
    </row>
    <row r="25" spans="1:18" ht="26.4">
      <c r="A25" s="880" t="s">
        <v>525</v>
      </c>
      <c r="B25" s="881"/>
      <c r="C25" s="133" t="s">
        <v>526</v>
      </c>
      <c r="D25" s="437" t="s">
        <v>527</v>
      </c>
      <c r="E25" s="443">
        <v>97701000</v>
      </c>
      <c r="F25" s="444"/>
      <c r="G25" s="445">
        <v>2011</v>
      </c>
      <c r="H25" s="441" t="s">
        <v>514</v>
      </c>
      <c r="I25" s="52" t="s">
        <v>515</v>
      </c>
      <c r="J25" s="438">
        <v>1005</v>
      </c>
      <c r="K25" s="446">
        <f t="shared" si="0"/>
        <v>21.3</v>
      </c>
      <c r="L25" s="440">
        <v>21.3</v>
      </c>
      <c r="M25" s="440"/>
      <c r="N25" s="440"/>
      <c r="O25" s="440"/>
      <c r="P25" s="440"/>
      <c r="Q25" s="440"/>
      <c r="R25" s="441"/>
    </row>
    <row r="26" spans="1:18" ht="26.4">
      <c r="A26" s="880" t="s">
        <v>528</v>
      </c>
      <c r="B26" s="881"/>
      <c r="C26" s="133" t="s">
        <v>529</v>
      </c>
      <c r="D26" s="437" t="s">
        <v>530</v>
      </c>
      <c r="E26" s="443">
        <v>97701000</v>
      </c>
      <c r="F26" s="444"/>
      <c r="G26" s="445">
        <v>2011</v>
      </c>
      <c r="H26" s="441" t="s">
        <v>514</v>
      </c>
      <c r="I26" s="52" t="s">
        <v>515</v>
      </c>
      <c r="J26" s="438">
        <v>1006</v>
      </c>
      <c r="K26" s="446">
        <f t="shared" si="0"/>
        <v>261</v>
      </c>
      <c r="L26" s="440">
        <v>261</v>
      </c>
      <c r="M26" s="440"/>
      <c r="N26" s="440"/>
      <c r="O26" s="440"/>
      <c r="P26" s="440"/>
      <c r="Q26" s="440"/>
      <c r="R26" s="441"/>
    </row>
    <row r="27" spans="1:18" ht="26.4">
      <c r="A27" s="880" t="s">
        <v>531</v>
      </c>
      <c r="B27" s="881"/>
      <c r="C27" s="133" t="s">
        <v>532</v>
      </c>
      <c r="D27" s="437" t="s">
        <v>533</v>
      </c>
      <c r="E27" s="443">
        <v>97701000</v>
      </c>
      <c r="F27" s="444"/>
      <c r="G27" s="445">
        <v>1982</v>
      </c>
      <c r="H27" s="441" t="s">
        <v>514</v>
      </c>
      <c r="I27" s="52" t="s">
        <v>515</v>
      </c>
      <c r="J27" s="438">
        <v>1007</v>
      </c>
      <c r="K27" s="446"/>
      <c r="L27" s="440"/>
      <c r="M27" s="440"/>
      <c r="N27" s="440"/>
      <c r="O27" s="440"/>
      <c r="P27" s="440"/>
      <c r="Q27" s="440"/>
      <c r="R27" s="441"/>
    </row>
    <row r="28" spans="1:18" ht="26.4">
      <c r="A28" s="880" t="s">
        <v>534</v>
      </c>
      <c r="B28" s="881"/>
      <c r="C28" s="133" t="s">
        <v>532</v>
      </c>
      <c r="D28" s="437" t="s">
        <v>535</v>
      </c>
      <c r="E28" s="443">
        <v>97701000</v>
      </c>
      <c r="F28" s="444"/>
      <c r="G28" s="445">
        <v>1982</v>
      </c>
      <c r="H28" s="441" t="s">
        <v>514</v>
      </c>
      <c r="I28" s="52" t="s">
        <v>515</v>
      </c>
      <c r="J28" s="438">
        <v>1008</v>
      </c>
      <c r="K28" s="446"/>
      <c r="L28" s="440"/>
      <c r="M28" s="440"/>
      <c r="N28" s="440"/>
      <c r="O28" s="440"/>
      <c r="P28" s="440"/>
      <c r="Q28" s="440"/>
      <c r="R28" s="441"/>
    </row>
    <row r="29" spans="1:18" ht="26.4">
      <c r="A29" s="880" t="s">
        <v>536</v>
      </c>
      <c r="B29" s="881"/>
      <c r="C29" s="448" t="s">
        <v>532</v>
      </c>
      <c r="D29" s="437" t="s">
        <v>537</v>
      </c>
      <c r="E29" s="443">
        <v>97701000</v>
      </c>
      <c r="F29" s="444"/>
      <c r="G29" s="445">
        <v>1982</v>
      </c>
      <c r="H29" s="441" t="s">
        <v>514</v>
      </c>
      <c r="I29" s="52" t="s">
        <v>515</v>
      </c>
      <c r="J29" s="438">
        <v>1009</v>
      </c>
      <c r="K29" s="446"/>
      <c r="L29" s="440"/>
      <c r="M29" s="440"/>
      <c r="N29" s="440"/>
      <c r="O29" s="440"/>
      <c r="P29" s="440"/>
      <c r="Q29" s="440"/>
      <c r="R29" s="441"/>
    </row>
    <row r="30" spans="1:18" ht="26.4">
      <c r="A30" s="880" t="s">
        <v>538</v>
      </c>
      <c r="B30" s="881"/>
      <c r="C30" s="432" t="s">
        <v>532</v>
      </c>
      <c r="D30" s="437" t="s">
        <v>539</v>
      </c>
      <c r="E30" s="443">
        <v>97701000</v>
      </c>
      <c r="F30" s="444"/>
      <c r="G30" s="445">
        <v>1982</v>
      </c>
      <c r="H30" s="441" t="s">
        <v>514</v>
      </c>
      <c r="I30" s="52" t="s">
        <v>515</v>
      </c>
      <c r="J30" s="438">
        <v>1010</v>
      </c>
      <c r="K30" s="446"/>
      <c r="L30" s="440"/>
      <c r="M30" s="440"/>
      <c r="N30" s="440"/>
      <c r="O30" s="440"/>
      <c r="P30" s="440"/>
      <c r="Q30" s="440"/>
      <c r="R30" s="441"/>
    </row>
    <row r="31" spans="1:18">
      <c r="A31" s="873"/>
      <c r="B31" s="873"/>
      <c r="C31" s="432"/>
      <c r="D31" s="433"/>
      <c r="E31" s="434"/>
      <c r="F31" s="449"/>
      <c r="G31" s="435"/>
      <c r="H31" s="436"/>
      <c r="I31" s="437"/>
      <c r="J31" s="438"/>
      <c r="K31" s="446"/>
      <c r="L31" s="440"/>
      <c r="M31" s="440"/>
      <c r="N31" s="440"/>
      <c r="O31" s="440"/>
      <c r="P31" s="440"/>
      <c r="Q31" s="440"/>
      <c r="R31" s="441"/>
    </row>
    <row r="32" spans="1:18">
      <c r="A32" s="878" t="s">
        <v>540</v>
      </c>
      <c r="B32" s="878"/>
      <c r="C32" s="422" t="s">
        <v>157</v>
      </c>
      <c r="D32" s="444" t="s">
        <v>157</v>
      </c>
      <c r="E32" s="441" t="s">
        <v>157</v>
      </c>
      <c r="F32" s="444"/>
      <c r="G32" s="435" t="s">
        <v>157</v>
      </c>
      <c r="H32" s="436" t="s">
        <v>157</v>
      </c>
      <c r="I32" s="437" t="s">
        <v>157</v>
      </c>
      <c r="J32" s="438">
        <v>2000</v>
      </c>
      <c r="K32" s="439"/>
      <c r="L32" s="440"/>
      <c r="M32" s="440"/>
      <c r="N32" s="440"/>
      <c r="O32" s="440"/>
      <c r="P32" s="440"/>
      <c r="Q32" s="440"/>
      <c r="R32" s="441"/>
    </row>
    <row r="33" spans="1:18">
      <c r="A33" s="873" t="s">
        <v>510</v>
      </c>
      <c r="B33" s="873"/>
      <c r="C33" s="432"/>
      <c r="D33" s="433"/>
      <c r="E33" s="434"/>
      <c r="F33" s="433"/>
      <c r="G33" s="435"/>
      <c r="H33" s="436"/>
      <c r="I33" s="437"/>
      <c r="J33" s="438"/>
      <c r="K33" s="439"/>
      <c r="L33" s="440"/>
      <c r="M33" s="440"/>
      <c r="N33" s="440"/>
      <c r="O33" s="440"/>
      <c r="P33" s="440"/>
      <c r="Q33" s="440"/>
      <c r="R33" s="441"/>
    </row>
    <row r="34" spans="1:18">
      <c r="A34" s="880"/>
      <c r="B34" s="881"/>
      <c r="C34" s="432"/>
      <c r="D34" s="450"/>
      <c r="E34" s="443"/>
      <c r="F34" s="433"/>
      <c r="G34" s="451"/>
      <c r="H34" s="441"/>
      <c r="I34" s="452"/>
      <c r="J34" s="438">
        <v>2001</v>
      </c>
      <c r="K34" s="446"/>
      <c r="L34" s="440"/>
      <c r="M34" s="440"/>
      <c r="N34" s="440"/>
      <c r="O34" s="440"/>
      <c r="P34" s="440"/>
      <c r="Q34" s="440"/>
      <c r="R34" s="441"/>
    </row>
    <row r="35" spans="1:18">
      <c r="A35" s="873"/>
      <c r="B35" s="873"/>
      <c r="C35" s="432"/>
      <c r="D35" s="433"/>
      <c r="E35" s="434"/>
      <c r="F35" s="433"/>
      <c r="G35" s="435"/>
      <c r="H35" s="436"/>
      <c r="I35" s="437"/>
      <c r="J35" s="438">
        <v>2002</v>
      </c>
      <c r="K35" s="439"/>
      <c r="L35" s="440"/>
      <c r="M35" s="440"/>
      <c r="N35" s="440"/>
      <c r="O35" s="440"/>
      <c r="P35" s="440"/>
      <c r="Q35" s="440"/>
      <c r="R35" s="441"/>
    </row>
    <row r="36" spans="1:18" ht="25.5" customHeight="1">
      <c r="A36" s="878" t="s">
        <v>541</v>
      </c>
      <c r="B36" s="878"/>
      <c r="C36" s="422" t="s">
        <v>157</v>
      </c>
      <c r="D36" s="444" t="s">
        <v>157</v>
      </c>
      <c r="E36" s="441" t="s">
        <v>157</v>
      </c>
      <c r="F36" s="444"/>
      <c r="G36" s="435" t="s">
        <v>157</v>
      </c>
      <c r="H36" s="436" t="s">
        <v>157</v>
      </c>
      <c r="I36" s="437" t="s">
        <v>157</v>
      </c>
      <c r="J36" s="438">
        <v>3000</v>
      </c>
      <c r="K36" s="439"/>
      <c r="L36" s="440"/>
      <c r="M36" s="440"/>
      <c r="N36" s="440"/>
      <c r="O36" s="440"/>
      <c r="P36" s="440"/>
      <c r="Q36" s="440"/>
      <c r="R36" s="441"/>
    </row>
    <row r="37" spans="1:18">
      <c r="A37" s="873" t="s">
        <v>510</v>
      </c>
      <c r="B37" s="873"/>
      <c r="C37" s="432"/>
      <c r="D37" s="433"/>
      <c r="E37" s="434"/>
      <c r="F37" s="433"/>
      <c r="G37" s="435"/>
      <c r="H37" s="436"/>
      <c r="I37" s="437"/>
      <c r="J37" s="438">
        <v>3001</v>
      </c>
      <c r="K37" s="439"/>
      <c r="L37" s="440"/>
      <c r="M37" s="440"/>
      <c r="N37" s="440"/>
      <c r="O37" s="440"/>
      <c r="P37" s="440"/>
      <c r="Q37" s="440"/>
      <c r="R37" s="441"/>
    </row>
    <row r="38" spans="1:18">
      <c r="A38" s="877"/>
      <c r="B38" s="877"/>
      <c r="C38" s="432"/>
      <c r="D38" s="433"/>
      <c r="E38" s="434"/>
      <c r="F38" s="433"/>
      <c r="G38" s="435"/>
      <c r="H38" s="436"/>
      <c r="I38" s="437"/>
      <c r="J38" s="438">
        <v>3002</v>
      </c>
      <c r="K38" s="439"/>
      <c r="L38" s="440"/>
      <c r="M38" s="440"/>
      <c r="N38" s="440"/>
      <c r="O38" s="440"/>
      <c r="P38" s="440"/>
      <c r="Q38" s="440"/>
      <c r="R38" s="441"/>
    </row>
    <row r="39" spans="1:18">
      <c r="A39" s="878" t="s">
        <v>542</v>
      </c>
      <c r="B39" s="878"/>
      <c r="C39" s="422" t="s">
        <v>157</v>
      </c>
      <c r="D39" s="444" t="s">
        <v>157</v>
      </c>
      <c r="E39" s="441" t="s">
        <v>157</v>
      </c>
      <c r="F39" s="444"/>
      <c r="G39" s="435" t="s">
        <v>157</v>
      </c>
      <c r="H39" s="436" t="s">
        <v>157</v>
      </c>
      <c r="I39" s="437" t="s">
        <v>157</v>
      </c>
      <c r="J39" s="438">
        <v>4000</v>
      </c>
      <c r="K39" s="439"/>
      <c r="L39" s="440"/>
      <c r="M39" s="440"/>
      <c r="N39" s="440"/>
      <c r="O39" s="440"/>
      <c r="P39" s="440"/>
      <c r="Q39" s="440"/>
      <c r="R39" s="441"/>
    </row>
    <row r="40" spans="1:18">
      <c r="A40" s="873" t="s">
        <v>510</v>
      </c>
      <c r="B40" s="873"/>
      <c r="C40" s="432"/>
      <c r="D40" s="433"/>
      <c r="E40" s="434"/>
      <c r="F40" s="433"/>
      <c r="G40" s="435"/>
      <c r="H40" s="436"/>
      <c r="I40" s="437"/>
      <c r="J40" s="438">
        <v>4001</v>
      </c>
      <c r="K40" s="439"/>
      <c r="L40" s="440"/>
      <c r="M40" s="440"/>
      <c r="N40" s="440"/>
      <c r="O40" s="440"/>
      <c r="P40" s="440"/>
      <c r="Q40" s="440"/>
      <c r="R40" s="441"/>
    </row>
    <row r="41" spans="1:18">
      <c r="A41" s="873"/>
      <c r="B41" s="873"/>
      <c r="C41" s="432"/>
      <c r="D41" s="433"/>
      <c r="E41" s="434"/>
      <c r="F41" s="433"/>
      <c r="G41" s="435"/>
      <c r="H41" s="436"/>
      <c r="I41" s="437"/>
      <c r="J41" s="438">
        <v>4002</v>
      </c>
      <c r="K41" s="439"/>
      <c r="L41" s="440"/>
      <c r="M41" s="440"/>
      <c r="N41" s="440"/>
      <c r="O41" s="440"/>
      <c r="P41" s="440"/>
      <c r="Q41" s="440"/>
      <c r="R41" s="441"/>
    </row>
    <row r="42" spans="1:18">
      <c r="A42" s="879" t="s">
        <v>543</v>
      </c>
      <c r="B42" s="879"/>
      <c r="C42" s="422" t="s">
        <v>157</v>
      </c>
      <c r="D42" s="444" t="s">
        <v>157</v>
      </c>
      <c r="E42" s="441" t="s">
        <v>157</v>
      </c>
      <c r="F42" s="444"/>
      <c r="G42" s="435" t="s">
        <v>157</v>
      </c>
      <c r="H42" s="436" t="s">
        <v>157</v>
      </c>
      <c r="I42" s="437" t="s">
        <v>157</v>
      </c>
      <c r="J42" s="454">
        <v>5000</v>
      </c>
      <c r="K42" s="439"/>
      <c r="L42" s="455"/>
      <c r="M42" s="455"/>
      <c r="N42" s="455"/>
      <c r="O42" s="440"/>
      <c r="P42" s="455"/>
      <c r="Q42" s="455"/>
      <c r="R42" s="456"/>
    </row>
    <row r="43" spans="1:18">
      <c r="A43" s="873" t="s">
        <v>510</v>
      </c>
      <c r="B43" s="873"/>
      <c r="C43" s="457"/>
      <c r="D43" s="458"/>
      <c r="E43" s="459"/>
      <c r="F43" s="458"/>
      <c r="G43" s="460"/>
      <c r="H43" s="461"/>
      <c r="I43" s="462"/>
      <c r="J43" s="454">
        <v>5001</v>
      </c>
      <c r="K43" s="439"/>
      <c r="L43" s="455"/>
      <c r="M43" s="455"/>
      <c r="N43" s="455"/>
      <c r="O43" s="463"/>
      <c r="P43" s="455"/>
      <c r="Q43" s="455"/>
      <c r="R43" s="456"/>
    </row>
    <row r="44" spans="1:18">
      <c r="A44" s="873"/>
      <c r="B44" s="873"/>
      <c r="C44" s="457"/>
      <c r="D44" s="464"/>
      <c r="E44" s="465"/>
      <c r="F44" s="466"/>
      <c r="G44" s="467"/>
      <c r="H44" s="468"/>
      <c r="I44" s="57"/>
      <c r="J44" s="454">
        <v>5002</v>
      </c>
      <c r="K44" s="439"/>
      <c r="L44" s="455"/>
      <c r="M44" s="455"/>
      <c r="N44" s="455"/>
      <c r="O44" s="463"/>
      <c r="P44" s="455"/>
      <c r="Q44" s="455"/>
      <c r="R44" s="456"/>
    </row>
    <row r="45" spans="1:18">
      <c r="A45" s="874" t="s">
        <v>239</v>
      </c>
      <c r="B45" s="874"/>
      <c r="C45" s="874"/>
      <c r="D45" s="875"/>
      <c r="E45" s="875"/>
      <c r="F45" s="875"/>
      <c r="G45" s="874"/>
      <c r="H45" s="874"/>
      <c r="I45" s="876"/>
      <c r="J45" s="470">
        <v>9000</v>
      </c>
      <c r="K45" s="471" t="s">
        <v>157</v>
      </c>
      <c r="L45" s="472" t="s">
        <v>157</v>
      </c>
      <c r="M45" s="472" t="s">
        <v>157</v>
      </c>
      <c r="N45" s="472" t="s">
        <v>157</v>
      </c>
      <c r="O45" s="471" t="s">
        <v>157</v>
      </c>
      <c r="P45" s="472" t="s">
        <v>157</v>
      </c>
      <c r="Q45" s="472" t="s">
        <v>157</v>
      </c>
      <c r="R45" s="473" t="s">
        <v>157</v>
      </c>
    </row>
    <row r="46" spans="1:18">
      <c r="A46" s="219"/>
      <c r="B46" s="219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7"/>
      <c r="R46" s="97"/>
    </row>
    <row r="47" spans="1:18" s="29" customFormat="1" ht="15.6">
      <c r="A47" s="474" t="s">
        <v>544</v>
      </c>
    </row>
    <row r="48" spans="1:18" s="29" customFormat="1" ht="13.2">
      <c r="A48" s="702" t="s">
        <v>545</v>
      </c>
      <c r="B48" s="702"/>
      <c r="C48" s="702"/>
      <c r="D48" s="702"/>
      <c r="E48" s="702"/>
      <c r="F48" s="702"/>
      <c r="G48" s="702"/>
      <c r="H48" s="702"/>
      <c r="I48" s="702"/>
      <c r="J48" s="702"/>
      <c r="K48" s="702"/>
      <c r="L48" s="702"/>
      <c r="M48" s="702"/>
      <c r="N48" s="702"/>
      <c r="O48" s="702"/>
      <c r="P48" s="702"/>
      <c r="Q48" s="702"/>
      <c r="R48" s="702"/>
    </row>
    <row r="49" spans="1:18">
      <c r="A49" s="702" t="s">
        <v>546</v>
      </c>
      <c r="B49" s="702"/>
      <c r="C49" s="702"/>
      <c r="D49" s="702"/>
      <c r="E49" s="702"/>
      <c r="F49" s="702"/>
      <c r="G49" s="702"/>
      <c r="H49" s="702"/>
      <c r="I49" s="702"/>
      <c r="J49" s="702"/>
      <c r="K49" s="702"/>
      <c r="L49" s="702"/>
      <c r="M49" s="702"/>
      <c r="N49" s="702"/>
      <c r="O49" s="702"/>
      <c r="P49" s="702"/>
      <c r="Q49" s="702"/>
      <c r="R49" s="702"/>
    </row>
  </sheetData>
  <mergeCells count="65">
    <mergeCell ref="A2:R2"/>
    <mergeCell ref="D5:N5"/>
    <mergeCell ref="P5:Q5"/>
    <mergeCell ref="P6:Q6"/>
    <mergeCell ref="P7:Q7"/>
    <mergeCell ref="A8:C8"/>
    <mergeCell ref="D8:L8"/>
    <mergeCell ref="P8:Q8"/>
    <mergeCell ref="A9:C10"/>
    <mergeCell ref="P9:Q10"/>
    <mergeCell ref="D10:O10"/>
    <mergeCell ref="A11:C11"/>
    <mergeCell ref="P11:Q11"/>
    <mergeCell ref="A12:C12"/>
    <mergeCell ref="A14:B17"/>
    <mergeCell ref="C14:C17"/>
    <mergeCell ref="D14:D17"/>
    <mergeCell ref="E14:E17"/>
    <mergeCell ref="F14:F17"/>
    <mergeCell ref="G14:G17"/>
    <mergeCell ref="H14:I14"/>
    <mergeCell ref="J14:J17"/>
    <mergeCell ref="K14:N14"/>
    <mergeCell ref="O14:R14"/>
    <mergeCell ref="H15:H17"/>
    <mergeCell ref="I15:I17"/>
    <mergeCell ref="K15:K17"/>
    <mergeCell ref="L15:N15"/>
    <mergeCell ref="O15:O17"/>
    <mergeCell ref="P15:R15"/>
    <mergeCell ref="L16:M16"/>
    <mergeCell ref="N16:N17"/>
    <mergeCell ref="P16:P17"/>
    <mergeCell ref="Q16:Q17"/>
    <mergeCell ref="R16:R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I45"/>
    <mergeCell ref="A48:R48"/>
    <mergeCell ref="A49:R49"/>
  </mergeCells>
  <pageMargins left="0.70866141732283461" right="0.39370078740157477" top="0.59055118110236227" bottom="0.39370078740157477" header="0.15748000000000001" footer="0"/>
  <pageSetup paperSize="9" scale="55" firstPageNumber="9" fitToWidth="0" fitToHeight="0" orientation="landscape" useFirstPageNumber="1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R45"/>
  <sheetViews>
    <sheetView zoomScale="71" workbookViewId="0">
      <selection activeCell="I10" sqref="I10:M17"/>
    </sheetView>
  </sheetViews>
  <sheetFormatPr defaultColWidth="9.109375" defaultRowHeight="14.4" customHeight="1"/>
  <cols>
    <col min="1" max="1" width="23.6640625" style="23" customWidth="1"/>
    <col min="2" max="2" width="6" style="23" customWidth="1"/>
    <col min="3" max="3" width="7" style="23" customWidth="1"/>
    <col min="4" max="4" width="7.77734375" style="23" customWidth="1"/>
    <col min="5" max="5" width="13.33203125" style="23" customWidth="1"/>
    <col min="6" max="6" width="9.5546875" style="23" customWidth="1"/>
    <col min="7" max="7" width="9.6640625" style="23" customWidth="1"/>
    <col min="8" max="8" width="11.44140625" style="23" customWidth="1"/>
    <col min="9" max="9" width="12" style="23" customWidth="1"/>
    <col min="10" max="10" width="14.44140625" style="23" customWidth="1"/>
    <col min="11" max="11" width="16" style="23" customWidth="1"/>
    <col min="12" max="12" width="11.5546875" style="23" customWidth="1"/>
    <col min="13" max="13" width="14.109375" style="23" customWidth="1"/>
    <col min="14" max="14" width="16.109375" style="23" customWidth="1"/>
    <col min="15" max="15" width="7" style="23" customWidth="1"/>
    <col min="16" max="16" width="14.33203125" style="23" customWidth="1"/>
    <col min="17" max="17" width="15.6640625" style="23" customWidth="1"/>
    <col min="18" max="18" width="13.5546875" style="23" customWidth="1"/>
    <col min="19" max="16384" width="9.109375" style="23"/>
  </cols>
  <sheetData>
    <row r="2" spans="1:18" ht="13.2">
      <c r="A2" s="882" t="s">
        <v>547</v>
      </c>
      <c r="B2" s="882"/>
      <c r="C2" s="882" t="s">
        <v>258</v>
      </c>
      <c r="D2" s="883" t="s">
        <v>548</v>
      </c>
      <c r="E2" s="894"/>
      <c r="F2" s="894"/>
      <c r="G2" s="887"/>
      <c r="H2" s="882" t="s">
        <v>549</v>
      </c>
      <c r="I2" s="882"/>
      <c r="J2" s="882"/>
      <c r="K2" s="882"/>
      <c r="L2" s="882"/>
      <c r="M2" s="882"/>
      <c r="N2" s="882"/>
      <c r="O2" s="882"/>
      <c r="P2" s="882"/>
      <c r="Q2" s="882"/>
    </row>
    <row r="3" spans="1:18" ht="13.2">
      <c r="A3" s="882"/>
      <c r="B3" s="882"/>
      <c r="C3" s="882"/>
      <c r="D3" s="882" t="s">
        <v>264</v>
      </c>
      <c r="E3" s="883" t="s">
        <v>169</v>
      </c>
      <c r="F3" s="894"/>
      <c r="G3" s="887"/>
      <c r="H3" s="882" t="s">
        <v>264</v>
      </c>
      <c r="I3" s="882" t="s">
        <v>169</v>
      </c>
      <c r="J3" s="903"/>
      <c r="K3" s="903"/>
      <c r="L3" s="903"/>
      <c r="M3" s="903"/>
      <c r="N3" s="903"/>
      <c r="O3" s="903"/>
      <c r="P3" s="903"/>
      <c r="Q3" s="903"/>
    </row>
    <row r="4" spans="1:18" ht="18" customHeight="1">
      <c r="A4" s="882"/>
      <c r="B4" s="882"/>
      <c r="C4" s="882"/>
      <c r="D4" s="882"/>
      <c r="E4" s="884" t="s">
        <v>550</v>
      </c>
      <c r="F4" s="883" t="s">
        <v>551</v>
      </c>
      <c r="G4" s="887"/>
      <c r="H4" s="882"/>
      <c r="I4" s="882" t="s">
        <v>197</v>
      </c>
      <c r="J4" s="882"/>
      <c r="K4" s="882"/>
      <c r="L4" s="882" t="s">
        <v>552</v>
      </c>
      <c r="M4" s="882"/>
      <c r="N4" s="882"/>
      <c r="O4" s="882" t="s">
        <v>553</v>
      </c>
      <c r="P4" s="882"/>
      <c r="Q4" s="882"/>
    </row>
    <row r="5" spans="1:18" ht="13.2">
      <c r="A5" s="882"/>
      <c r="B5" s="882"/>
      <c r="C5" s="882"/>
      <c r="D5" s="882"/>
      <c r="E5" s="885"/>
      <c r="F5" s="882" t="s">
        <v>554</v>
      </c>
      <c r="G5" s="882" t="s">
        <v>555</v>
      </c>
      <c r="H5" s="882"/>
      <c r="I5" s="882" t="s">
        <v>264</v>
      </c>
      <c r="J5" s="882" t="s">
        <v>169</v>
      </c>
      <c r="K5" s="882"/>
      <c r="L5" s="882" t="s">
        <v>264</v>
      </c>
      <c r="M5" s="882" t="s">
        <v>169</v>
      </c>
      <c r="N5" s="882"/>
      <c r="O5" s="882" t="s">
        <v>264</v>
      </c>
      <c r="P5" s="882" t="s">
        <v>169</v>
      </c>
      <c r="Q5" s="882"/>
    </row>
    <row r="6" spans="1:18" ht="42">
      <c r="A6" s="882"/>
      <c r="B6" s="882"/>
      <c r="C6" s="882"/>
      <c r="D6" s="882"/>
      <c r="E6" s="886"/>
      <c r="F6" s="882"/>
      <c r="G6" s="882"/>
      <c r="H6" s="882"/>
      <c r="I6" s="882"/>
      <c r="J6" s="414" t="s">
        <v>556</v>
      </c>
      <c r="K6" s="414" t="s">
        <v>557</v>
      </c>
      <c r="L6" s="882"/>
      <c r="M6" s="414" t="s">
        <v>556</v>
      </c>
      <c r="N6" s="414" t="s">
        <v>557</v>
      </c>
      <c r="O6" s="882"/>
      <c r="P6" s="414" t="s">
        <v>556</v>
      </c>
      <c r="Q6" s="414" t="s">
        <v>557</v>
      </c>
    </row>
    <row r="7" spans="1:18" ht="13.2">
      <c r="A7" s="882">
        <v>1</v>
      </c>
      <c r="B7" s="882"/>
      <c r="C7" s="415">
        <v>8</v>
      </c>
      <c r="D7" s="415">
        <v>17</v>
      </c>
      <c r="E7" s="415">
        <v>18</v>
      </c>
      <c r="F7" s="415">
        <v>19</v>
      </c>
      <c r="G7" s="415">
        <v>20</v>
      </c>
      <c r="H7" s="415">
        <v>21</v>
      </c>
      <c r="I7" s="415">
        <v>22</v>
      </c>
      <c r="J7" s="415">
        <v>23</v>
      </c>
      <c r="K7" s="415">
        <v>24</v>
      </c>
      <c r="L7" s="415">
        <v>25</v>
      </c>
      <c r="M7" s="415">
        <v>26</v>
      </c>
      <c r="N7" s="415">
        <v>27</v>
      </c>
      <c r="O7" s="415">
        <v>28</v>
      </c>
      <c r="P7" s="415">
        <v>29</v>
      </c>
      <c r="Q7" s="415">
        <v>30</v>
      </c>
    </row>
    <row r="8" spans="1:18" ht="13.2">
      <c r="A8" s="878" t="s">
        <v>509</v>
      </c>
      <c r="B8" s="898"/>
      <c r="C8" s="476">
        <v>1000</v>
      </c>
      <c r="D8" s="49">
        <f>SUM(D14:D20)</f>
        <v>1303.3999999999999</v>
      </c>
      <c r="E8" s="49"/>
      <c r="F8" s="49">
        <f>SUM(F13:F19)</f>
        <v>1303.3999999999999</v>
      </c>
      <c r="G8" s="49"/>
      <c r="H8" s="49">
        <f>I8+L8+O8</f>
        <v>1625141.4600000002</v>
      </c>
      <c r="I8" s="49">
        <f t="shared" ref="I8:N8" si="0">SUM(I9:I17)</f>
        <v>1462667.61</v>
      </c>
      <c r="J8" s="49"/>
      <c r="K8" s="49">
        <f t="shared" si="0"/>
        <v>366260.32</v>
      </c>
      <c r="L8" s="49">
        <f t="shared" si="0"/>
        <v>162473.85</v>
      </c>
      <c r="M8" s="49"/>
      <c r="N8" s="49">
        <f t="shared" si="0"/>
        <v>80998.850000000006</v>
      </c>
      <c r="O8" s="49"/>
      <c r="P8" s="49"/>
      <c r="Q8" s="477"/>
      <c r="R8" s="478"/>
    </row>
    <row r="9" spans="1:18" ht="13.2">
      <c r="A9" s="873" t="s">
        <v>510</v>
      </c>
      <c r="B9" s="896"/>
      <c r="C9" s="479"/>
      <c r="D9" s="53"/>
      <c r="E9" s="53"/>
      <c r="F9" s="53"/>
      <c r="G9" s="53"/>
      <c r="H9" s="53"/>
      <c r="I9" s="53"/>
      <c r="J9" s="480"/>
      <c r="K9" s="480"/>
      <c r="L9" s="53"/>
      <c r="M9" s="480"/>
      <c r="N9" s="480"/>
      <c r="O9" s="53"/>
      <c r="P9" s="480"/>
      <c r="Q9" s="481"/>
      <c r="R9" s="478"/>
    </row>
    <row r="10" spans="1:18" ht="13.2">
      <c r="A10" s="880" t="s">
        <v>511</v>
      </c>
      <c r="B10" s="900"/>
      <c r="C10" s="479">
        <v>1001</v>
      </c>
      <c r="D10" s="53"/>
      <c r="E10" s="53"/>
      <c r="F10" s="53"/>
      <c r="G10" s="53"/>
      <c r="H10" s="53">
        <f t="shared" ref="H10:H16" si="1">I10+L10+O10</f>
        <v>1177882.29</v>
      </c>
      <c r="I10" s="53">
        <v>1096407.29</v>
      </c>
      <c r="J10" s="53"/>
      <c r="K10" s="53"/>
      <c r="L10" s="53">
        <f>15552+65923</f>
        <v>81475</v>
      </c>
      <c r="M10" s="53"/>
      <c r="N10" s="53"/>
      <c r="O10" s="53"/>
      <c r="P10" s="53"/>
      <c r="Q10" s="482"/>
      <c r="R10" s="478"/>
    </row>
    <row r="11" spans="1:18" ht="13.2">
      <c r="A11" s="880" t="s">
        <v>516</v>
      </c>
      <c r="B11" s="900"/>
      <c r="C11" s="479">
        <v>1002</v>
      </c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482"/>
      <c r="R11" s="478"/>
    </row>
    <row r="12" spans="1:18" ht="13.2">
      <c r="A12" s="880" t="s">
        <v>519</v>
      </c>
      <c r="B12" s="900"/>
      <c r="C12" s="479">
        <v>1003</v>
      </c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482"/>
      <c r="R12" s="478"/>
    </row>
    <row r="13" spans="1:18" ht="13.2">
      <c r="A13" s="880" t="s">
        <v>522</v>
      </c>
      <c r="B13" s="900"/>
      <c r="C13" s="479">
        <v>1004</v>
      </c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482"/>
      <c r="R13" s="478"/>
    </row>
    <row r="14" spans="1:18" ht="13.2">
      <c r="A14" s="880" t="s">
        <v>525</v>
      </c>
      <c r="B14" s="900"/>
      <c r="C14" s="479">
        <v>1005</v>
      </c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482"/>
      <c r="R14" s="478"/>
    </row>
    <row r="15" spans="1:18" ht="13.2">
      <c r="A15" s="880" t="s">
        <v>528</v>
      </c>
      <c r="B15" s="900"/>
      <c r="C15" s="479">
        <v>1006</v>
      </c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482"/>
      <c r="R15" s="478"/>
    </row>
    <row r="16" spans="1:18" ht="13.2">
      <c r="A16" s="880" t="s">
        <v>531</v>
      </c>
      <c r="B16" s="900"/>
      <c r="C16" s="479">
        <v>1007</v>
      </c>
      <c r="D16" s="53">
        <v>960.6</v>
      </c>
      <c r="E16" s="53"/>
      <c r="F16" s="53">
        <v>960.6</v>
      </c>
      <c r="G16" s="53"/>
      <c r="H16" s="53">
        <f t="shared" si="1"/>
        <v>447259.17000000004</v>
      </c>
      <c r="I16" s="53">
        <v>366260.32</v>
      </c>
      <c r="J16" s="53"/>
      <c r="K16" s="53">
        <v>366260.32</v>
      </c>
      <c r="L16" s="53">
        <v>80998.850000000006</v>
      </c>
      <c r="M16" s="53"/>
      <c r="N16" s="53">
        <v>80998.850000000006</v>
      </c>
      <c r="O16" s="53"/>
      <c r="P16" s="53"/>
      <c r="Q16" s="482"/>
      <c r="R16" s="478"/>
    </row>
    <row r="17" spans="1:18" ht="13.2">
      <c r="A17" s="880" t="s">
        <v>534</v>
      </c>
      <c r="B17" s="900"/>
      <c r="C17" s="479">
        <v>1008</v>
      </c>
      <c r="D17" s="53">
        <v>176.5</v>
      </c>
      <c r="E17" s="53"/>
      <c r="F17" s="53">
        <v>176.5</v>
      </c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482"/>
      <c r="R17" s="478"/>
    </row>
    <row r="18" spans="1:18" ht="13.2">
      <c r="A18" s="880" t="s">
        <v>536</v>
      </c>
      <c r="B18" s="900"/>
      <c r="C18" s="479">
        <v>1009</v>
      </c>
      <c r="D18" s="53">
        <v>30.3</v>
      </c>
      <c r="E18" s="53"/>
      <c r="F18" s="53">
        <v>30.3</v>
      </c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482"/>
      <c r="R18" s="478"/>
    </row>
    <row r="19" spans="1:18" ht="13.2">
      <c r="A19" s="880" t="s">
        <v>538</v>
      </c>
      <c r="B19" s="900"/>
      <c r="C19" s="479">
        <v>1010</v>
      </c>
      <c r="D19" s="53">
        <v>136</v>
      </c>
      <c r="E19" s="53"/>
      <c r="F19" s="53">
        <v>136</v>
      </c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482"/>
      <c r="R19" s="478"/>
    </row>
    <row r="20" spans="1:18" ht="13.2">
      <c r="A20" s="901"/>
      <c r="B20" s="902"/>
      <c r="C20" s="479"/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482"/>
      <c r="R20" s="478"/>
    </row>
    <row r="21" spans="1:18" ht="13.2">
      <c r="A21" s="878" t="s">
        <v>540</v>
      </c>
      <c r="B21" s="898"/>
      <c r="C21" s="479">
        <v>2000</v>
      </c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482"/>
      <c r="R21" s="478"/>
    </row>
    <row r="22" spans="1:18" ht="13.2">
      <c r="A22" s="873" t="s">
        <v>510</v>
      </c>
      <c r="B22" s="896"/>
      <c r="C22" s="479">
        <v>2001</v>
      </c>
      <c r="D22" s="53"/>
      <c r="E22" s="480"/>
      <c r="F22" s="480"/>
      <c r="G22" s="480"/>
      <c r="H22" s="53"/>
      <c r="I22" s="53"/>
      <c r="J22" s="480"/>
      <c r="K22" s="480"/>
      <c r="L22" s="53"/>
      <c r="M22" s="480"/>
      <c r="N22" s="480"/>
      <c r="O22" s="53"/>
      <c r="P22" s="480"/>
      <c r="Q22" s="481"/>
      <c r="R22" s="478"/>
    </row>
    <row r="23" spans="1:18" ht="13.2">
      <c r="A23" s="873"/>
      <c r="B23" s="896"/>
      <c r="C23" s="479">
        <v>2002</v>
      </c>
      <c r="D23" s="480"/>
      <c r="E23" s="480"/>
      <c r="F23" s="480"/>
      <c r="G23" s="480"/>
      <c r="H23" s="53"/>
      <c r="I23" s="480"/>
      <c r="J23" s="480"/>
      <c r="K23" s="480"/>
      <c r="L23" s="480"/>
      <c r="M23" s="480"/>
      <c r="N23" s="480"/>
      <c r="O23" s="480"/>
      <c r="P23" s="480"/>
      <c r="Q23" s="481"/>
      <c r="R23" s="478"/>
    </row>
    <row r="24" spans="1:18" ht="23.25" customHeight="1">
      <c r="A24" s="878" t="s">
        <v>541</v>
      </c>
      <c r="B24" s="898"/>
      <c r="C24" s="479">
        <v>3000</v>
      </c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482"/>
      <c r="R24" s="478"/>
    </row>
    <row r="25" spans="1:18" ht="13.2">
      <c r="A25" s="873" t="s">
        <v>510</v>
      </c>
      <c r="B25" s="896"/>
      <c r="C25" s="479">
        <v>3001</v>
      </c>
      <c r="D25" s="53"/>
      <c r="E25" s="480"/>
      <c r="F25" s="480"/>
      <c r="G25" s="480"/>
      <c r="H25" s="53"/>
      <c r="I25" s="53"/>
      <c r="J25" s="480"/>
      <c r="K25" s="480"/>
      <c r="L25" s="53"/>
      <c r="M25" s="480"/>
      <c r="N25" s="480"/>
      <c r="O25" s="53"/>
      <c r="P25" s="480"/>
      <c r="Q25" s="481"/>
      <c r="R25" s="478"/>
    </row>
    <row r="26" spans="1:18" ht="13.2">
      <c r="A26" s="877"/>
      <c r="B26" s="899"/>
      <c r="C26" s="479">
        <v>3002</v>
      </c>
      <c r="D26" s="53"/>
      <c r="E26" s="53"/>
      <c r="F26" s="53"/>
      <c r="G26" s="53"/>
      <c r="H26" s="53"/>
      <c r="I26" s="480"/>
      <c r="J26" s="480"/>
      <c r="K26" s="483"/>
      <c r="L26" s="480"/>
      <c r="M26" s="483"/>
      <c r="N26" s="483"/>
      <c r="O26" s="480"/>
      <c r="P26" s="53"/>
      <c r="Q26" s="482"/>
    </row>
    <row r="27" spans="1:18" ht="13.2">
      <c r="A27" s="878" t="s">
        <v>542</v>
      </c>
      <c r="B27" s="898"/>
      <c r="C27" s="479">
        <v>4000</v>
      </c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482"/>
    </row>
    <row r="28" spans="1:18" ht="13.2">
      <c r="A28" s="873" t="s">
        <v>510</v>
      </c>
      <c r="B28" s="896"/>
      <c r="C28" s="479">
        <v>4001</v>
      </c>
      <c r="D28" s="53"/>
      <c r="E28" s="53"/>
      <c r="F28" s="53"/>
      <c r="G28" s="53"/>
      <c r="H28" s="53"/>
      <c r="I28" s="53"/>
      <c r="J28" s="480"/>
      <c r="K28" s="483"/>
      <c r="L28" s="53"/>
      <c r="M28" s="483"/>
      <c r="N28" s="483"/>
      <c r="O28" s="53"/>
      <c r="P28" s="53"/>
      <c r="Q28" s="482"/>
    </row>
    <row r="29" spans="1:18" ht="13.2">
      <c r="A29" s="873"/>
      <c r="B29" s="896"/>
      <c r="C29" s="479">
        <v>4002</v>
      </c>
      <c r="D29" s="53"/>
      <c r="E29" s="53"/>
      <c r="F29" s="53"/>
      <c r="G29" s="53"/>
      <c r="H29" s="53"/>
      <c r="I29" s="480"/>
      <c r="J29" s="480"/>
      <c r="K29" s="483"/>
      <c r="L29" s="480"/>
      <c r="M29" s="483"/>
      <c r="N29" s="483"/>
      <c r="O29" s="480"/>
      <c r="P29" s="53"/>
      <c r="Q29" s="482"/>
    </row>
    <row r="30" spans="1:18" ht="13.2">
      <c r="A30" s="879" t="s">
        <v>543</v>
      </c>
      <c r="B30" s="880"/>
      <c r="C30" s="484">
        <v>5000</v>
      </c>
      <c r="D30" s="485"/>
      <c r="E30" s="485"/>
      <c r="F30" s="485"/>
      <c r="G30" s="485"/>
      <c r="H30" s="485"/>
      <c r="I30" s="485"/>
      <c r="J30" s="485"/>
      <c r="K30" s="485"/>
      <c r="L30" s="485"/>
      <c r="M30" s="485"/>
      <c r="N30" s="485"/>
      <c r="O30" s="485"/>
      <c r="P30" s="485"/>
      <c r="Q30" s="486"/>
    </row>
    <row r="31" spans="1:18" ht="13.2">
      <c r="A31" s="873" t="s">
        <v>510</v>
      </c>
      <c r="B31" s="896"/>
      <c r="C31" s="484">
        <v>5001</v>
      </c>
      <c r="D31" s="53"/>
      <c r="E31" s="53"/>
      <c r="F31" s="53"/>
      <c r="G31" s="53"/>
      <c r="H31" s="53"/>
      <c r="I31" s="53"/>
      <c r="J31" s="480"/>
      <c r="K31" s="483"/>
      <c r="L31" s="53"/>
      <c r="M31" s="483"/>
      <c r="N31" s="483"/>
      <c r="O31" s="53"/>
      <c r="P31" s="53"/>
      <c r="Q31" s="482"/>
    </row>
    <row r="32" spans="1:18" ht="13.2">
      <c r="A32" s="873"/>
      <c r="B32" s="896"/>
      <c r="C32" s="487">
        <v>5002</v>
      </c>
      <c r="D32" s="53"/>
      <c r="E32" s="53"/>
      <c r="F32" s="53"/>
      <c r="G32" s="53"/>
      <c r="H32" s="53"/>
      <c r="I32" s="480"/>
      <c r="J32" s="480"/>
      <c r="K32" s="483"/>
      <c r="L32" s="480"/>
      <c r="M32" s="483"/>
      <c r="N32" s="483"/>
      <c r="O32" s="480"/>
      <c r="P32" s="53"/>
      <c r="Q32" s="482"/>
    </row>
    <row r="33" spans="1:17" ht="13.2">
      <c r="A33" s="874" t="s">
        <v>239</v>
      </c>
      <c r="B33" s="897"/>
      <c r="C33" s="470">
        <v>9000</v>
      </c>
      <c r="D33" s="59" t="s">
        <v>157</v>
      </c>
      <c r="E33" s="59" t="s">
        <v>157</v>
      </c>
      <c r="F33" s="59" t="s">
        <v>157</v>
      </c>
      <c r="G33" s="59" t="s">
        <v>157</v>
      </c>
      <c r="H33" s="59">
        <f t="shared" ref="H33:N33" si="2">H8+H21+H24+H27+H30</f>
        <v>1625141.4600000002</v>
      </c>
      <c r="I33" s="59">
        <f t="shared" si="2"/>
        <v>1462667.61</v>
      </c>
      <c r="J33" s="59"/>
      <c r="K33" s="59">
        <f t="shared" si="2"/>
        <v>366260.32</v>
      </c>
      <c r="L33" s="59">
        <f t="shared" si="2"/>
        <v>162473.85</v>
      </c>
      <c r="M33" s="59"/>
      <c r="N33" s="59">
        <f t="shared" si="2"/>
        <v>80998.850000000006</v>
      </c>
      <c r="O33" s="59"/>
      <c r="P33" s="59"/>
      <c r="Q33" s="488"/>
    </row>
    <row r="35" spans="1:17" ht="39.6">
      <c r="A35" s="85" t="s">
        <v>304</v>
      </c>
      <c r="B35" s="698" t="s">
        <v>59</v>
      </c>
      <c r="C35" s="698"/>
      <c r="D35" s="698"/>
      <c r="F35" s="88"/>
      <c r="G35" s="217"/>
      <c r="H35" s="86"/>
      <c r="J35" s="699" t="s">
        <v>242</v>
      </c>
      <c r="K35" s="699"/>
      <c r="L35" s="699"/>
    </row>
    <row r="36" spans="1:17" ht="13.2">
      <c r="A36" s="90"/>
      <c r="B36" s="700" t="s">
        <v>61</v>
      </c>
      <c r="C36" s="700"/>
      <c r="D36" s="700"/>
      <c r="F36" s="741" t="s">
        <v>243</v>
      </c>
      <c r="G36" s="741"/>
      <c r="H36" s="741"/>
      <c r="J36" s="700" t="s">
        <v>62</v>
      </c>
      <c r="K36" s="700"/>
      <c r="L36" s="700"/>
    </row>
    <row r="37" spans="1:17" ht="35.25" customHeight="1">
      <c r="A37" s="90" t="s">
        <v>63</v>
      </c>
      <c r="B37" s="697" t="s">
        <v>244</v>
      </c>
      <c r="C37" s="697"/>
      <c r="D37" s="697"/>
      <c r="F37" s="699" t="s">
        <v>245</v>
      </c>
      <c r="G37" s="699"/>
      <c r="H37" s="699"/>
      <c r="I37" s="29"/>
      <c r="J37" s="698" t="s">
        <v>246</v>
      </c>
      <c r="K37" s="698"/>
      <c r="L37" s="698"/>
    </row>
    <row r="38" spans="1:17" ht="13.2">
      <c r="A38" s="97"/>
      <c r="B38" s="700" t="s">
        <v>61</v>
      </c>
      <c r="C38" s="700"/>
      <c r="D38" s="700"/>
      <c r="F38" s="741" t="s">
        <v>247</v>
      </c>
      <c r="G38" s="741"/>
      <c r="H38" s="741"/>
      <c r="I38" s="29"/>
      <c r="J38" s="700" t="s">
        <v>66</v>
      </c>
      <c r="K38" s="700"/>
      <c r="L38" s="700"/>
    </row>
    <row r="39" spans="1:17" ht="13.2">
      <c r="A39" s="90" t="s">
        <v>248</v>
      </c>
      <c r="B39" s="97"/>
      <c r="C39" s="87"/>
      <c r="D39" s="87"/>
      <c r="E39" s="218"/>
      <c r="F39" s="87"/>
      <c r="G39" s="87"/>
      <c r="H39" s="87"/>
    </row>
    <row r="40" spans="1:17" s="29" customFormat="1" ht="13.2">
      <c r="A40" s="164"/>
      <c r="B40" s="164"/>
    </row>
    <row r="41" spans="1:17" s="29" customFormat="1" ht="15.6">
      <c r="A41" s="489" t="s">
        <v>558</v>
      </c>
    </row>
    <row r="42" spans="1:17" s="29" customFormat="1" ht="15.6">
      <c r="A42" s="489" t="s">
        <v>559</v>
      </c>
    </row>
    <row r="43" spans="1:17" ht="13.2">
      <c r="A43" s="97"/>
      <c r="B43" s="97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  <c r="O43" s="97"/>
      <c r="P43" s="97"/>
      <c r="Q43" s="97"/>
    </row>
    <row r="44" spans="1:17" ht="13.2">
      <c r="A44" s="97"/>
      <c r="B44" s="97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  <c r="O44" s="97"/>
      <c r="P44" s="97"/>
      <c r="Q44" s="97"/>
    </row>
    <row r="45" spans="1:17" ht="13.2">
      <c r="A45" s="97"/>
      <c r="B45" s="97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  <c r="O45" s="97"/>
      <c r="P45" s="97"/>
      <c r="Q45" s="97"/>
    </row>
  </sheetData>
  <mergeCells count="59">
    <mergeCell ref="A2:B6"/>
    <mergeCell ref="C2:C6"/>
    <mergeCell ref="D2:G2"/>
    <mergeCell ref="H2:Q2"/>
    <mergeCell ref="D3:D6"/>
    <mergeCell ref="E3:G3"/>
    <mergeCell ref="H3:H6"/>
    <mergeCell ref="I3:Q3"/>
    <mergeCell ref="E4:E6"/>
    <mergeCell ref="F4:G4"/>
    <mergeCell ref="I4:K4"/>
    <mergeCell ref="L4:N4"/>
    <mergeCell ref="O4:Q4"/>
    <mergeCell ref="F5:F6"/>
    <mergeCell ref="G5:G6"/>
    <mergeCell ref="I5:I6"/>
    <mergeCell ref="J5:K5"/>
    <mergeCell ref="L5:L6"/>
    <mergeCell ref="M5:N5"/>
    <mergeCell ref="O5:O6"/>
    <mergeCell ref="P5:Q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B35:D35"/>
    <mergeCell ref="J35:L35"/>
    <mergeCell ref="B36:D36"/>
    <mergeCell ref="F36:H36"/>
    <mergeCell ref="J36:L36"/>
    <mergeCell ref="B37:D37"/>
    <mergeCell ref="F37:H37"/>
    <mergeCell ref="J37:L37"/>
    <mergeCell ref="B38:D38"/>
    <mergeCell ref="F38:H38"/>
    <mergeCell ref="J38:L38"/>
  </mergeCells>
  <pageMargins left="0.70078700000000005" right="0.70078700000000005" top="0.75196900000000022" bottom="0.75196900000000022" header="0.3" footer="0.3"/>
  <pageSetup paperSize="9" scale="58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published="0">
    <pageSetUpPr fitToPage="1"/>
  </sheetPr>
  <dimension ref="A1:V27"/>
  <sheetViews>
    <sheetView showGridLines="0" zoomScale="77" workbookViewId="0">
      <selection activeCell="D7" sqref="D7:N7"/>
    </sheetView>
  </sheetViews>
  <sheetFormatPr defaultColWidth="9.109375" defaultRowHeight="14.4" customHeight="1"/>
  <cols>
    <col min="1" max="1" width="17.6640625" style="23" customWidth="1"/>
    <col min="2" max="2" width="15.5546875" style="23" customWidth="1"/>
    <col min="3" max="3" width="9.88671875" style="23" customWidth="1"/>
    <col min="4" max="4" width="12.5546875" style="23" customWidth="1"/>
    <col min="5" max="5" width="7.6640625" style="23" customWidth="1"/>
    <col min="6" max="6" width="5.44140625" style="23" customWidth="1"/>
    <col min="7" max="7" width="6.33203125" style="23" customWidth="1"/>
    <col min="8" max="8" width="11.5546875" style="23" customWidth="1"/>
    <col min="9" max="9" width="9.88671875" style="23" customWidth="1"/>
    <col min="10" max="11" width="15.44140625" style="23" customWidth="1"/>
    <col min="12" max="12" width="5.33203125" style="23" customWidth="1"/>
    <col min="13" max="13" width="13.88671875" style="23" customWidth="1"/>
    <col min="14" max="14" width="8.6640625" style="23" customWidth="1"/>
    <col min="15" max="15" width="9.33203125" style="23" customWidth="1"/>
    <col min="16" max="16" width="13.33203125" style="23" customWidth="1"/>
    <col min="17" max="17" width="10.88671875" style="23" customWidth="1"/>
    <col min="18" max="18" width="8.88671875" style="23" customWidth="1"/>
    <col min="19" max="19" width="11.44140625" style="23" customWidth="1"/>
    <col min="20" max="20" width="7.33203125" style="23" customWidth="1"/>
    <col min="21" max="21" width="13.88671875" style="23" customWidth="1"/>
    <col min="22" max="22" width="10.44140625" style="23" customWidth="1"/>
    <col min="23" max="16384" width="9.109375" style="23"/>
  </cols>
  <sheetData>
    <row r="1" spans="1:22" ht="14.4" customHeight="1">
      <c r="U1" s="703" t="s">
        <v>560</v>
      </c>
      <c r="V1" s="703"/>
    </row>
    <row r="2" spans="1:22" ht="39" customHeight="1">
      <c r="A2" s="895" t="s">
        <v>561</v>
      </c>
      <c r="B2" s="895"/>
      <c r="C2" s="895"/>
      <c r="D2" s="895"/>
      <c r="E2" s="895"/>
      <c r="F2" s="895"/>
      <c r="G2" s="895"/>
      <c r="H2" s="895"/>
      <c r="I2" s="895"/>
      <c r="J2" s="895"/>
      <c r="K2" s="895"/>
      <c r="L2" s="895"/>
      <c r="M2" s="895"/>
      <c r="N2" s="895"/>
      <c r="O2" s="895"/>
      <c r="P2" s="895"/>
      <c r="Q2" s="895"/>
      <c r="R2" s="895"/>
      <c r="S2" s="895"/>
      <c r="T2" s="895"/>
      <c r="U2" s="895"/>
      <c r="V2" s="895"/>
    </row>
    <row r="3" spans="1:22" ht="13.5" customHeight="1">
      <c r="A3" s="408"/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</row>
    <row r="4" spans="1:22" ht="13.2">
      <c r="G4" s="703" t="s">
        <v>407</v>
      </c>
      <c r="H4" s="703"/>
      <c r="I4" s="703"/>
      <c r="J4" s="703"/>
      <c r="K4" s="703"/>
      <c r="L4" s="703"/>
      <c r="M4" s="703"/>
      <c r="N4" s="703"/>
      <c r="O4" s="703"/>
      <c r="U4" s="926" t="s">
        <v>10</v>
      </c>
      <c r="V4" s="927"/>
    </row>
    <row r="5" spans="1:22" ht="13.2">
      <c r="E5" s="703"/>
      <c r="F5" s="703"/>
      <c r="G5" s="703"/>
      <c r="H5" s="703"/>
      <c r="I5" s="89"/>
      <c r="L5" s="411"/>
      <c r="M5" s="490"/>
      <c r="T5" s="411" t="s">
        <v>15</v>
      </c>
      <c r="U5" s="928" t="s">
        <v>16</v>
      </c>
      <c r="V5" s="929"/>
    </row>
    <row r="6" spans="1:22" ht="13.2">
      <c r="L6" s="411"/>
      <c r="M6" s="89"/>
      <c r="T6" s="411" t="s">
        <v>252</v>
      </c>
      <c r="U6" s="922" t="str">
        <f>'2.Сверх ГЗ'!L5</f>
        <v>972D0120</v>
      </c>
      <c r="V6" s="923"/>
    </row>
    <row r="7" spans="1:22" ht="13.2">
      <c r="L7" s="411"/>
      <c r="M7" s="89"/>
      <c r="T7" s="411" t="s">
        <v>20</v>
      </c>
      <c r="U7" s="924" t="str">
        <f>'1.1.Поступления'!H5</f>
        <v>2130054307</v>
      </c>
      <c r="V7" s="925"/>
    </row>
    <row r="8" spans="1:22" ht="25.5" customHeight="1">
      <c r="A8" s="891" t="s">
        <v>22</v>
      </c>
      <c r="B8" s="891"/>
      <c r="C8" s="891"/>
      <c r="D8" s="695" t="str">
        <f>'1.1.Поступления'!C6</f>
        <v>Автономное учреждение Чувашской Республики «Национальная телерадиокомпания Чувашии» Министерства цифрового развития, информационной политики и массовых коммуникаций Чувашской Республики</v>
      </c>
      <c r="E8" s="695"/>
      <c r="F8" s="695"/>
      <c r="G8" s="695"/>
      <c r="H8" s="695"/>
      <c r="I8" s="695"/>
      <c r="J8" s="695"/>
      <c r="K8" s="695"/>
      <c r="L8" s="695"/>
      <c r="M8" s="695"/>
      <c r="N8" s="695"/>
      <c r="O8" s="491"/>
      <c r="P8" s="491"/>
      <c r="T8" s="411" t="s">
        <v>24</v>
      </c>
      <c r="U8" s="920">
        <f>'1.1.Поступления'!H6</f>
        <v>213001001</v>
      </c>
      <c r="V8" s="921"/>
    </row>
    <row r="9" spans="1:22" ht="15" customHeight="1">
      <c r="A9" s="702" t="s">
        <v>253</v>
      </c>
      <c r="B9" s="702"/>
      <c r="C9" s="702"/>
      <c r="D9" s="915" t="s">
        <v>31</v>
      </c>
      <c r="E9" s="915"/>
      <c r="F9" s="915"/>
      <c r="G9" s="915"/>
      <c r="H9" s="915"/>
      <c r="I9" s="915"/>
      <c r="J9" s="915"/>
      <c r="K9" s="915"/>
      <c r="L9" s="915"/>
      <c r="M9" s="915"/>
      <c r="N9" s="915"/>
      <c r="O9" s="915"/>
      <c r="P9" s="915"/>
      <c r="T9" s="411" t="s">
        <v>254</v>
      </c>
      <c r="U9" s="916">
        <v>870</v>
      </c>
      <c r="V9" s="917"/>
    </row>
    <row r="10" spans="1:22" ht="13.2">
      <c r="A10" s="702"/>
      <c r="B10" s="702"/>
      <c r="C10" s="702"/>
      <c r="D10" s="805"/>
      <c r="E10" s="805"/>
      <c r="F10" s="805"/>
      <c r="G10" s="805"/>
      <c r="H10" s="805"/>
      <c r="I10" s="805"/>
      <c r="J10" s="805"/>
      <c r="K10" s="805"/>
      <c r="L10" s="805"/>
      <c r="M10" s="805"/>
      <c r="N10" s="805"/>
      <c r="O10" s="805"/>
      <c r="P10" s="805"/>
      <c r="T10" s="411"/>
      <c r="U10" s="918"/>
      <c r="V10" s="919"/>
    </row>
    <row r="11" spans="1:22" ht="17.25" customHeight="1">
      <c r="A11" s="891" t="s">
        <v>78</v>
      </c>
      <c r="B11" s="891"/>
      <c r="C11" s="891"/>
      <c r="D11" s="37"/>
      <c r="E11" s="37"/>
      <c r="F11" s="37"/>
      <c r="G11" s="37"/>
      <c r="H11" s="37"/>
      <c r="I11" s="37"/>
      <c r="J11" s="37"/>
      <c r="K11" s="37"/>
      <c r="L11" s="492"/>
      <c r="M11" s="38"/>
      <c r="N11" s="37"/>
      <c r="O11" s="37"/>
      <c r="P11" s="37"/>
      <c r="T11" s="411" t="s">
        <v>36</v>
      </c>
      <c r="U11" s="920">
        <f>'1.1.Поступления'!H8</f>
        <v>97701000</v>
      </c>
      <c r="V11" s="921"/>
    </row>
    <row r="12" spans="1:22" ht="13.2">
      <c r="A12" s="891" t="s">
        <v>37</v>
      </c>
      <c r="B12" s="891"/>
      <c r="C12" s="891"/>
      <c r="K12" s="413"/>
      <c r="L12" s="413"/>
      <c r="M12" s="24"/>
      <c r="T12" s="413"/>
      <c r="U12" s="912"/>
      <c r="V12" s="913"/>
    </row>
    <row r="13" spans="1:22" ht="15" customHeight="1"/>
    <row r="14" spans="1:22" ht="39" customHeight="1">
      <c r="A14" s="882" t="s">
        <v>84</v>
      </c>
      <c r="B14" s="884" t="s">
        <v>492</v>
      </c>
      <c r="C14" s="882" t="s">
        <v>494</v>
      </c>
      <c r="D14" s="884" t="s">
        <v>562</v>
      </c>
      <c r="E14" s="883" t="s">
        <v>563</v>
      </c>
      <c r="F14" s="887"/>
      <c r="G14" s="884" t="s">
        <v>258</v>
      </c>
      <c r="H14" s="882" t="s">
        <v>485</v>
      </c>
      <c r="I14" s="883" t="s">
        <v>498</v>
      </c>
      <c r="J14" s="894"/>
      <c r="K14" s="894"/>
      <c r="L14" s="887"/>
      <c r="M14" s="907" t="s">
        <v>564</v>
      </c>
      <c r="N14" s="883" t="s">
        <v>565</v>
      </c>
      <c r="O14" s="894"/>
      <c r="P14" s="894"/>
      <c r="Q14" s="894"/>
      <c r="R14" s="417"/>
      <c r="S14" s="882" t="s">
        <v>566</v>
      </c>
      <c r="T14" s="882"/>
      <c r="U14" s="882"/>
      <c r="V14" s="882"/>
    </row>
    <row r="15" spans="1:22" ht="13.2">
      <c r="A15" s="882"/>
      <c r="B15" s="885"/>
      <c r="C15" s="882"/>
      <c r="D15" s="885"/>
      <c r="E15" s="907" t="s">
        <v>567</v>
      </c>
      <c r="F15" s="884" t="s">
        <v>500</v>
      </c>
      <c r="G15" s="885"/>
      <c r="H15" s="882"/>
      <c r="I15" s="907" t="s">
        <v>264</v>
      </c>
      <c r="J15" s="883" t="s">
        <v>170</v>
      </c>
      <c r="K15" s="894"/>
      <c r="L15" s="887"/>
      <c r="M15" s="908"/>
      <c r="N15" s="907" t="s">
        <v>264</v>
      </c>
      <c r="O15" s="883" t="s">
        <v>170</v>
      </c>
      <c r="P15" s="894"/>
      <c r="Q15" s="894"/>
      <c r="R15" s="887"/>
      <c r="S15" s="414"/>
      <c r="T15" s="882" t="s">
        <v>170</v>
      </c>
      <c r="U15" s="882"/>
      <c r="V15" s="882"/>
    </row>
    <row r="16" spans="1:22" ht="26.25" customHeight="1">
      <c r="A16" s="882"/>
      <c r="B16" s="885"/>
      <c r="C16" s="882"/>
      <c r="D16" s="885"/>
      <c r="E16" s="908"/>
      <c r="F16" s="885"/>
      <c r="G16" s="885"/>
      <c r="H16" s="882"/>
      <c r="I16" s="908"/>
      <c r="J16" s="882" t="s">
        <v>501</v>
      </c>
      <c r="K16" s="882"/>
      <c r="L16" s="882" t="s">
        <v>502</v>
      </c>
      <c r="M16" s="908"/>
      <c r="N16" s="908"/>
      <c r="O16" s="907" t="s">
        <v>568</v>
      </c>
      <c r="P16" s="910"/>
      <c r="Q16" s="889"/>
      <c r="R16" s="884" t="s">
        <v>569</v>
      </c>
      <c r="S16" s="882" t="s">
        <v>264</v>
      </c>
      <c r="T16" s="882" t="s">
        <v>570</v>
      </c>
      <c r="U16" s="882"/>
      <c r="V16" s="882" t="s">
        <v>571</v>
      </c>
    </row>
    <row r="17" spans="1:22" ht="54.75" customHeight="1">
      <c r="A17" s="882"/>
      <c r="B17" s="886"/>
      <c r="C17" s="882"/>
      <c r="D17" s="886"/>
      <c r="E17" s="909"/>
      <c r="F17" s="886"/>
      <c r="G17" s="886"/>
      <c r="H17" s="911"/>
      <c r="I17" s="909"/>
      <c r="J17" s="414" t="s">
        <v>572</v>
      </c>
      <c r="K17" s="414" t="s">
        <v>507</v>
      </c>
      <c r="L17" s="882"/>
      <c r="M17" s="914"/>
      <c r="N17" s="909"/>
      <c r="O17" s="414" t="s">
        <v>503</v>
      </c>
      <c r="P17" s="414" t="s">
        <v>504</v>
      </c>
      <c r="Q17" s="416" t="s">
        <v>573</v>
      </c>
      <c r="R17" s="886"/>
      <c r="S17" s="911"/>
      <c r="T17" s="414" t="s">
        <v>264</v>
      </c>
      <c r="U17" s="414" t="s">
        <v>574</v>
      </c>
      <c r="V17" s="882"/>
    </row>
    <row r="18" spans="1:22" ht="13.2">
      <c r="A18" s="414">
        <v>1</v>
      </c>
      <c r="B18" s="414">
        <v>2</v>
      </c>
      <c r="C18" s="415">
        <v>3</v>
      </c>
      <c r="D18" s="418">
        <v>4</v>
      </c>
      <c r="E18" s="414">
        <v>5</v>
      </c>
      <c r="F18" s="415">
        <v>6</v>
      </c>
      <c r="G18" s="418">
        <v>7</v>
      </c>
      <c r="H18" s="418">
        <v>8</v>
      </c>
      <c r="I18" s="418">
        <v>9</v>
      </c>
      <c r="J18" s="415">
        <v>10</v>
      </c>
      <c r="K18" s="415">
        <v>11</v>
      </c>
      <c r="L18" s="420">
        <v>12</v>
      </c>
      <c r="M18" s="420">
        <v>13</v>
      </c>
      <c r="N18" s="415">
        <v>14</v>
      </c>
      <c r="O18" s="415">
        <v>15</v>
      </c>
      <c r="P18" s="415">
        <v>16</v>
      </c>
      <c r="Q18" s="415">
        <v>17</v>
      </c>
      <c r="R18" s="415">
        <v>18</v>
      </c>
      <c r="S18" s="415">
        <v>19</v>
      </c>
      <c r="T18" s="415">
        <v>20</v>
      </c>
      <c r="U18" s="415">
        <v>21</v>
      </c>
      <c r="V18" s="415">
        <v>22</v>
      </c>
    </row>
    <row r="19" spans="1:22" ht="13.2">
      <c r="A19" s="447"/>
      <c r="B19" s="475"/>
      <c r="C19" s="109"/>
      <c r="D19" s="109"/>
      <c r="E19" s="447"/>
      <c r="F19" s="493"/>
      <c r="G19" s="494" t="s">
        <v>575</v>
      </c>
      <c r="H19" s="425"/>
      <c r="I19" s="495"/>
      <c r="J19" s="496"/>
      <c r="K19" s="431"/>
      <c r="L19" s="426"/>
      <c r="M19" s="426"/>
      <c r="N19" s="431"/>
      <c r="O19" s="431"/>
      <c r="P19" s="431"/>
      <c r="Q19" s="431"/>
      <c r="R19" s="431"/>
      <c r="S19" s="425"/>
      <c r="T19" s="431"/>
      <c r="U19" s="497"/>
      <c r="V19" s="498"/>
    </row>
    <row r="20" spans="1:22" ht="13.2">
      <c r="A20" s="414"/>
      <c r="B20" s="475"/>
      <c r="C20" s="475"/>
      <c r="D20" s="475"/>
      <c r="E20" s="447"/>
      <c r="F20" s="493"/>
      <c r="G20" s="499" t="s">
        <v>576</v>
      </c>
      <c r="H20" s="500"/>
      <c r="I20" s="500"/>
      <c r="J20" s="440"/>
      <c r="K20" s="440"/>
      <c r="L20" s="436"/>
      <c r="M20" s="436"/>
      <c r="N20" s="455"/>
      <c r="O20" s="440"/>
      <c r="P20" s="440"/>
      <c r="Q20" s="440"/>
      <c r="R20" s="440"/>
      <c r="S20" s="440"/>
      <c r="T20" s="440"/>
      <c r="U20" s="501"/>
      <c r="V20" s="502"/>
    </row>
    <row r="21" spans="1:22" ht="13.2">
      <c r="A21" s="905" t="s">
        <v>239</v>
      </c>
      <c r="B21" s="905"/>
      <c r="C21" s="906"/>
      <c r="D21" s="906"/>
      <c r="E21" s="905"/>
      <c r="F21" s="906"/>
      <c r="G21" s="504">
        <v>9000</v>
      </c>
      <c r="H21" s="505"/>
      <c r="I21" s="505"/>
      <c r="J21" s="505"/>
      <c r="K21" s="505"/>
      <c r="L21" s="505"/>
      <c r="M21" s="505"/>
      <c r="N21" s="505"/>
      <c r="O21" s="505"/>
      <c r="P21" s="505"/>
      <c r="Q21" s="505"/>
      <c r="R21" s="505"/>
      <c r="S21" s="505"/>
      <c r="T21" s="505"/>
      <c r="U21" s="505"/>
      <c r="V21" s="506"/>
    </row>
    <row r="22" spans="1:22" ht="15.75" customHeight="1">
      <c r="A22" s="503"/>
      <c r="B22" s="469"/>
      <c r="C22" s="469"/>
      <c r="D22" s="469"/>
      <c r="E22" s="469"/>
      <c r="F22" s="469"/>
      <c r="G22" s="469"/>
      <c r="H22" s="221"/>
      <c r="I22" s="221"/>
      <c r="J22" s="221"/>
      <c r="K22" s="221"/>
      <c r="L22" s="221"/>
      <c r="M22" s="221"/>
    </row>
    <row r="23" spans="1:22" ht="39.6">
      <c r="A23" s="85" t="s">
        <v>241</v>
      </c>
      <c r="B23" s="698" t="s">
        <v>59</v>
      </c>
      <c r="C23" s="698"/>
      <c r="E23" s="88"/>
      <c r="F23" s="217"/>
      <c r="G23" s="86"/>
      <c r="I23" s="699" t="s">
        <v>242</v>
      </c>
      <c r="J23" s="699"/>
      <c r="K23" s="699"/>
    </row>
    <row r="24" spans="1:22" ht="15" customHeight="1">
      <c r="A24" s="90"/>
      <c r="B24" s="700" t="s">
        <v>61</v>
      </c>
      <c r="C24" s="700"/>
      <c r="E24" s="741" t="s">
        <v>243</v>
      </c>
      <c r="F24" s="741"/>
      <c r="G24" s="741"/>
      <c r="I24" s="700" t="s">
        <v>62</v>
      </c>
      <c r="J24" s="700"/>
      <c r="K24" s="700"/>
    </row>
    <row r="25" spans="1:22" ht="36.75" customHeight="1">
      <c r="A25" s="90" t="s">
        <v>63</v>
      </c>
      <c r="B25" s="697" t="s">
        <v>244</v>
      </c>
      <c r="C25" s="697"/>
      <c r="E25" s="699" t="s">
        <v>245</v>
      </c>
      <c r="F25" s="699"/>
      <c r="G25" s="699"/>
      <c r="I25" s="698" t="s">
        <v>246</v>
      </c>
      <c r="J25" s="698"/>
      <c r="K25" s="698"/>
    </row>
    <row r="26" spans="1:22" ht="15" customHeight="1">
      <c r="A26" s="97"/>
      <c r="B26" s="700" t="s">
        <v>61</v>
      </c>
      <c r="C26" s="700"/>
      <c r="E26" s="741" t="s">
        <v>247</v>
      </c>
      <c r="F26" s="741"/>
      <c r="G26" s="741"/>
      <c r="I26" s="700" t="s">
        <v>66</v>
      </c>
      <c r="J26" s="700"/>
      <c r="K26" s="700"/>
    </row>
    <row r="27" spans="1:22" ht="13.2">
      <c r="A27" s="904" t="s">
        <v>248</v>
      </c>
      <c r="B27" s="904"/>
      <c r="C27" s="87"/>
      <c r="D27" s="218"/>
      <c r="E27" s="87"/>
      <c r="F27" s="87"/>
      <c r="G27" s="87"/>
    </row>
  </sheetData>
  <mergeCells count="56">
    <mergeCell ref="U1:V1"/>
    <mergeCell ref="A2:V2"/>
    <mergeCell ref="G4:O4"/>
    <mergeCell ref="U4:V4"/>
    <mergeCell ref="E5:H5"/>
    <mergeCell ref="U5:V5"/>
    <mergeCell ref="U6:V6"/>
    <mergeCell ref="U7:V7"/>
    <mergeCell ref="A8:C8"/>
    <mergeCell ref="D8:N8"/>
    <mergeCell ref="U8:V8"/>
    <mergeCell ref="A9:C10"/>
    <mergeCell ref="D9:P10"/>
    <mergeCell ref="U9:V10"/>
    <mergeCell ref="A11:C11"/>
    <mergeCell ref="U11:V11"/>
    <mergeCell ref="A12:C12"/>
    <mergeCell ref="U12:V12"/>
    <mergeCell ref="A14:A17"/>
    <mergeCell ref="B14:B17"/>
    <mergeCell ref="C14:C17"/>
    <mergeCell ref="D14:D17"/>
    <mergeCell ref="E14:F14"/>
    <mergeCell ref="G14:G17"/>
    <mergeCell ref="H14:H17"/>
    <mergeCell ref="I14:L14"/>
    <mergeCell ref="M14:M17"/>
    <mergeCell ref="N14:Q14"/>
    <mergeCell ref="S14:V14"/>
    <mergeCell ref="E15:E17"/>
    <mergeCell ref="F15:F17"/>
    <mergeCell ref="I15:I17"/>
    <mergeCell ref="J15:L15"/>
    <mergeCell ref="N15:N17"/>
    <mergeCell ref="O15:R15"/>
    <mergeCell ref="T15:V15"/>
    <mergeCell ref="J16:K16"/>
    <mergeCell ref="L16:L17"/>
    <mergeCell ref="O16:Q16"/>
    <mergeCell ref="R16:R17"/>
    <mergeCell ref="S16:S17"/>
    <mergeCell ref="T16:U16"/>
    <mergeCell ref="V16:V17"/>
    <mergeCell ref="A21:F21"/>
    <mergeCell ref="B23:C23"/>
    <mergeCell ref="I23:K23"/>
    <mergeCell ref="B24:C24"/>
    <mergeCell ref="E24:G24"/>
    <mergeCell ref="I24:K24"/>
    <mergeCell ref="A27:B27"/>
    <mergeCell ref="B25:C25"/>
    <mergeCell ref="E25:G25"/>
    <mergeCell ref="I25:K25"/>
    <mergeCell ref="B26:C26"/>
    <mergeCell ref="E26:G26"/>
    <mergeCell ref="I26:K26"/>
  </mergeCells>
  <pageMargins left="0.70866099999999987" right="0.39370099999999991" top="0.59055100000000005" bottom="0.39370099999999991" header="0.15748000000000001" footer="0"/>
  <pageSetup paperSize="9" scale="56" firstPageNumber="11" orientation="landscape" useFirstPageNumber="1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published="0">
    <tabColor rgb="FF002060"/>
    <pageSetUpPr fitToPage="1"/>
  </sheetPr>
  <dimension ref="A1:R59"/>
  <sheetViews>
    <sheetView showGridLines="0" zoomScale="64" workbookViewId="0">
      <pane xSplit="13" ySplit="16" topLeftCell="N17" activePane="bottomRight" state="frozen"/>
      <selection activeCell="N17" sqref="N17:N18"/>
      <selection pane="topRight"/>
      <selection pane="bottomLeft"/>
      <selection pane="bottomRight" activeCell="N17" sqref="N17"/>
    </sheetView>
  </sheetViews>
  <sheetFormatPr defaultColWidth="9.109375" defaultRowHeight="14.4" customHeight="1"/>
  <cols>
    <col min="1" max="1" width="19.6640625" style="24" customWidth="1"/>
    <col min="2" max="2" width="6.6640625" style="24" customWidth="1"/>
    <col min="3" max="3" width="11.5546875" style="24" customWidth="1"/>
    <col min="4" max="4" width="9.44140625" style="24" customWidth="1"/>
    <col min="5" max="5" width="6" style="24" customWidth="1"/>
    <col min="6" max="6" width="7" style="24" customWidth="1"/>
    <col min="7" max="7" width="11.5546875" style="24" customWidth="1"/>
    <col min="8" max="8" width="16.33203125" style="24" customWidth="1"/>
    <col min="9" max="9" width="15.44140625" style="24" customWidth="1"/>
    <col min="10" max="10" width="8.33203125" style="24" customWidth="1"/>
    <col min="11" max="11" width="12.5546875" style="24" customWidth="1"/>
    <col min="12" max="12" width="11.33203125" style="24" customWidth="1"/>
    <col min="13" max="13" width="16.33203125" style="24" customWidth="1"/>
    <col min="14" max="14" width="23.44140625" style="24" customWidth="1"/>
    <col min="15" max="15" width="16.33203125" style="24" customWidth="1"/>
    <col min="16" max="16" width="14.109375" style="24" customWidth="1"/>
    <col min="17" max="17" width="13.44140625" style="24" customWidth="1"/>
    <col min="18" max="18" width="15.33203125" style="24" customWidth="1"/>
    <col min="19" max="16384" width="9.109375" style="24"/>
  </cols>
  <sheetData>
    <row r="1" spans="1:18" ht="14.4" customHeight="1">
      <c r="R1" s="24" t="s">
        <v>577</v>
      </c>
    </row>
    <row r="2" spans="1:18" ht="13.2">
      <c r="A2" s="739" t="s">
        <v>578</v>
      </c>
      <c r="B2" s="733"/>
      <c r="C2" s="733"/>
      <c r="D2" s="733"/>
      <c r="E2" s="733"/>
      <c r="F2" s="733"/>
      <c r="G2" s="939"/>
      <c r="H2" s="939"/>
      <c r="I2" s="939"/>
      <c r="J2" s="939"/>
      <c r="K2" s="939"/>
      <c r="L2" s="939"/>
      <c r="M2" s="939"/>
      <c r="N2" s="939"/>
      <c r="O2" s="939"/>
      <c r="P2" s="939"/>
      <c r="Q2" s="939"/>
      <c r="R2" s="939"/>
    </row>
    <row r="3" spans="1:18" ht="13.2">
      <c r="A3" s="101"/>
      <c r="B3" s="101"/>
      <c r="C3" s="101"/>
      <c r="D3" s="101"/>
      <c r="E3" s="101"/>
      <c r="F3" s="101"/>
    </row>
    <row r="4" spans="1:18" ht="13.2">
      <c r="A4" s="101"/>
      <c r="F4" s="694" t="s">
        <v>251</v>
      </c>
      <c r="G4" s="694"/>
      <c r="H4" s="694"/>
      <c r="I4" s="694"/>
      <c r="J4" s="694"/>
      <c r="K4" s="694"/>
      <c r="L4" s="694"/>
      <c r="M4" s="694"/>
      <c r="N4" s="694"/>
      <c r="P4" s="26"/>
      <c r="Q4" s="27"/>
      <c r="R4" s="28" t="s">
        <v>10</v>
      </c>
    </row>
    <row r="5" spans="1:18" ht="13.2">
      <c r="A5" s="101"/>
      <c r="P5" s="30"/>
      <c r="Q5" s="30" t="s">
        <v>72</v>
      </c>
      <c r="R5" s="241" t="s">
        <v>16</v>
      </c>
    </row>
    <row r="6" spans="1:18" ht="13.2">
      <c r="A6" s="101"/>
      <c r="P6" s="940" t="s">
        <v>252</v>
      </c>
      <c r="Q6" s="940"/>
      <c r="R6" s="242" t="str">
        <f>'9.Земельные участки'!U6</f>
        <v>972D0120</v>
      </c>
    </row>
    <row r="7" spans="1:18" ht="13.2">
      <c r="A7" s="101"/>
      <c r="P7" s="30"/>
      <c r="Q7" s="32" t="s">
        <v>20</v>
      </c>
      <c r="R7" s="243" t="str">
        <f>'9.Земельные участки'!U7</f>
        <v>2130054307</v>
      </c>
    </row>
    <row r="8" spans="1:18" ht="31.5" customHeight="1">
      <c r="A8" s="740" t="s">
        <v>22</v>
      </c>
      <c r="B8" s="740"/>
      <c r="C8" s="740"/>
      <c r="D8" s="740" t="str">
        <f>'1.1.Поступления'!C6</f>
        <v>Автономное учреждение Чувашской Республики «Национальная телерадиокомпания Чувашии» Министерства цифрового развития, информационной политики и массовых коммуникаций Чувашской Республики</v>
      </c>
      <c r="E8" s="740"/>
      <c r="F8" s="740"/>
      <c r="G8" s="740"/>
      <c r="H8" s="740"/>
      <c r="I8" s="740"/>
      <c r="J8" s="740"/>
      <c r="K8" s="740"/>
      <c r="L8" s="740"/>
      <c r="M8" s="740"/>
      <c r="N8" s="740"/>
      <c r="P8" s="32"/>
      <c r="Q8" s="32" t="s">
        <v>24</v>
      </c>
      <c r="R8" s="243">
        <f>'9.Земельные участки'!U8</f>
        <v>213001001</v>
      </c>
    </row>
    <row r="9" spans="1:18" ht="30" customHeight="1">
      <c r="A9" s="740" t="s">
        <v>344</v>
      </c>
      <c r="B9" s="740"/>
      <c r="C9" s="740"/>
      <c r="D9" s="805" t="s">
        <v>31</v>
      </c>
      <c r="E9" s="805"/>
      <c r="F9" s="805"/>
      <c r="G9" s="805"/>
      <c r="H9" s="805"/>
      <c r="I9" s="805"/>
      <c r="J9" s="805"/>
      <c r="K9" s="805"/>
      <c r="L9" s="805"/>
      <c r="M9" s="805"/>
      <c r="N9" s="805"/>
      <c r="O9" s="220"/>
      <c r="P9" s="220"/>
      <c r="Q9" s="32" t="s">
        <v>310</v>
      </c>
      <c r="R9" s="243">
        <v>870</v>
      </c>
    </row>
    <row r="10" spans="1:18" ht="13.2">
      <c r="A10" s="740" t="s">
        <v>78</v>
      </c>
      <c r="B10" s="740"/>
      <c r="C10" s="740"/>
      <c r="D10" s="507"/>
      <c r="E10" s="507"/>
      <c r="F10" s="507"/>
      <c r="G10" s="507"/>
      <c r="H10" s="507"/>
      <c r="I10" s="507"/>
      <c r="J10" s="507"/>
      <c r="K10" s="507"/>
      <c r="L10" s="507"/>
      <c r="M10" s="507"/>
      <c r="N10" s="507"/>
      <c r="O10" s="220"/>
      <c r="P10" s="220"/>
      <c r="Q10" s="32" t="s">
        <v>79</v>
      </c>
      <c r="R10" s="246">
        <f>'9.Земельные участки'!U11</f>
        <v>97701000</v>
      </c>
    </row>
    <row r="11" spans="1:18" ht="13.2">
      <c r="A11" s="737" t="s">
        <v>37</v>
      </c>
      <c r="B11" s="737"/>
      <c r="C11" s="737"/>
      <c r="P11" s="39"/>
      <c r="Q11" s="39"/>
      <c r="R11" s="29"/>
    </row>
    <row r="12" spans="1:18" ht="13.2">
      <c r="A12" s="733" t="s">
        <v>579</v>
      </c>
      <c r="B12" s="733"/>
      <c r="C12" s="733"/>
      <c r="D12" s="733"/>
      <c r="E12" s="733"/>
      <c r="F12" s="733"/>
      <c r="G12" s="733"/>
      <c r="H12" s="733"/>
      <c r="I12" s="733"/>
      <c r="J12" s="733"/>
      <c r="K12" s="733"/>
      <c r="L12" s="733"/>
      <c r="M12" s="733"/>
      <c r="N12" s="733"/>
      <c r="O12" s="733"/>
      <c r="P12" s="733"/>
      <c r="Q12" s="733"/>
      <c r="R12" s="733"/>
    </row>
    <row r="13" spans="1:18" ht="22.5" customHeight="1">
      <c r="A13" s="938" t="s">
        <v>547</v>
      </c>
      <c r="B13" s="938"/>
      <c r="C13" s="690" t="s">
        <v>492</v>
      </c>
      <c r="D13" s="689" t="s">
        <v>497</v>
      </c>
      <c r="E13" s="689"/>
      <c r="F13" s="690" t="s">
        <v>258</v>
      </c>
      <c r="G13" s="689" t="s">
        <v>580</v>
      </c>
      <c r="H13" s="716" t="s">
        <v>581</v>
      </c>
      <c r="I13" s="938"/>
      <c r="J13" s="717"/>
      <c r="K13" s="689" t="s">
        <v>582</v>
      </c>
      <c r="L13" s="689"/>
      <c r="M13" s="716" t="s">
        <v>583</v>
      </c>
      <c r="N13" s="717"/>
      <c r="O13" s="689" t="s">
        <v>584</v>
      </c>
      <c r="P13" s="689" t="s">
        <v>585</v>
      </c>
      <c r="Q13" s="689"/>
      <c r="R13" s="689" t="s">
        <v>586</v>
      </c>
    </row>
    <row r="14" spans="1:18" ht="55.2">
      <c r="A14" s="715"/>
      <c r="B14" s="715"/>
      <c r="C14" s="692"/>
      <c r="D14" s="43" t="s">
        <v>268</v>
      </c>
      <c r="E14" s="43" t="s">
        <v>500</v>
      </c>
      <c r="F14" s="691"/>
      <c r="G14" s="689"/>
      <c r="H14" s="43" t="s">
        <v>268</v>
      </c>
      <c r="I14" s="43" t="s">
        <v>20</v>
      </c>
      <c r="J14" s="43" t="s">
        <v>587</v>
      </c>
      <c r="K14" s="43" t="s">
        <v>588</v>
      </c>
      <c r="L14" s="43" t="s">
        <v>589</v>
      </c>
      <c r="M14" s="43" t="s">
        <v>590</v>
      </c>
      <c r="N14" s="43" t="s">
        <v>591</v>
      </c>
      <c r="O14" s="689"/>
      <c r="P14" s="43" t="s">
        <v>592</v>
      </c>
      <c r="Q14" s="43" t="s">
        <v>593</v>
      </c>
      <c r="R14" s="689"/>
    </row>
    <row r="15" spans="1:18" ht="13.2">
      <c r="A15" s="729">
        <v>1</v>
      </c>
      <c r="B15" s="730"/>
      <c r="C15" s="107">
        <v>2</v>
      </c>
      <c r="D15" s="42">
        <v>3</v>
      </c>
      <c r="E15" s="42">
        <v>4</v>
      </c>
      <c r="F15" s="43">
        <v>5</v>
      </c>
      <c r="G15" s="43">
        <v>6</v>
      </c>
      <c r="H15" s="43">
        <v>7</v>
      </c>
      <c r="I15" s="43">
        <v>8</v>
      </c>
      <c r="J15" s="43">
        <v>9</v>
      </c>
      <c r="K15" s="43">
        <v>10</v>
      </c>
      <c r="L15" s="43">
        <v>11</v>
      </c>
      <c r="M15" s="43">
        <v>12</v>
      </c>
      <c r="N15" s="43">
        <v>13</v>
      </c>
      <c r="O15" s="43">
        <v>14</v>
      </c>
      <c r="P15" s="43">
        <v>15</v>
      </c>
      <c r="Q15" s="43">
        <v>16</v>
      </c>
      <c r="R15" s="43">
        <v>17</v>
      </c>
    </row>
    <row r="16" spans="1:18" ht="13.2">
      <c r="A16" s="934" t="s">
        <v>509</v>
      </c>
      <c r="B16" s="935"/>
      <c r="C16" s="110" t="s">
        <v>157</v>
      </c>
      <c r="D16" s="110" t="s">
        <v>157</v>
      </c>
      <c r="E16" s="110" t="s">
        <v>277</v>
      </c>
      <c r="F16" s="509">
        <v>1000</v>
      </c>
      <c r="G16" s="510">
        <f>G19+G18</f>
        <v>18.899999999999999</v>
      </c>
      <c r="H16" s="151" t="s">
        <v>157</v>
      </c>
      <c r="I16" s="151" t="s">
        <v>157</v>
      </c>
      <c r="J16" s="151" t="s">
        <v>157</v>
      </c>
      <c r="K16" s="151" t="s">
        <v>157</v>
      </c>
      <c r="L16" s="151" t="s">
        <v>157</v>
      </c>
      <c r="M16" s="151" t="s">
        <v>157</v>
      </c>
      <c r="N16" s="511">
        <f>N18+N19</f>
        <v>32754.959999999999</v>
      </c>
      <c r="O16" s="512"/>
      <c r="P16" s="150" t="s">
        <v>157</v>
      </c>
      <c r="Q16" s="150" t="s">
        <v>157</v>
      </c>
      <c r="R16" s="152" t="s">
        <v>157</v>
      </c>
    </row>
    <row r="17" spans="1:18" ht="13.2">
      <c r="A17" s="930" t="s">
        <v>510</v>
      </c>
      <c r="B17" s="931"/>
      <c r="C17" s="107"/>
      <c r="D17" s="42"/>
      <c r="E17" s="107"/>
      <c r="F17" s="513"/>
      <c r="G17" s="514"/>
      <c r="H17" s="514"/>
      <c r="I17" s="514"/>
      <c r="J17" s="514"/>
      <c r="K17" s="514"/>
      <c r="L17" s="514"/>
      <c r="M17" s="514"/>
      <c r="N17" s="515"/>
      <c r="O17" s="140"/>
      <c r="P17" s="140"/>
      <c r="Q17" s="140"/>
      <c r="R17" s="516"/>
    </row>
    <row r="18" spans="1:18" ht="79.2">
      <c r="A18" s="756" t="s">
        <v>594</v>
      </c>
      <c r="B18" s="719"/>
      <c r="C18" s="69" t="s">
        <v>595</v>
      </c>
      <c r="D18" s="110" t="s">
        <v>596</v>
      </c>
      <c r="E18" s="517" t="s">
        <v>515</v>
      </c>
      <c r="F18" s="513">
        <v>1001</v>
      </c>
      <c r="G18" s="53">
        <v>16.899999999999999</v>
      </c>
      <c r="H18" s="518" t="s">
        <v>597</v>
      </c>
      <c r="I18" s="519">
        <v>2128003979</v>
      </c>
      <c r="J18" s="53"/>
      <c r="K18" s="520">
        <v>44927</v>
      </c>
      <c r="L18" s="520">
        <v>45291</v>
      </c>
      <c r="M18" s="53">
        <v>110.2</v>
      </c>
      <c r="N18" s="53">
        <v>22348.560000000001</v>
      </c>
      <c r="O18" s="521"/>
      <c r="P18" s="521">
        <v>1</v>
      </c>
      <c r="Q18" s="521"/>
      <c r="R18" s="522" t="s">
        <v>598</v>
      </c>
    </row>
    <row r="19" spans="1:18" ht="79.2">
      <c r="A19" s="756" t="s">
        <v>599</v>
      </c>
      <c r="B19" s="719"/>
      <c r="C19" s="69" t="s">
        <v>595</v>
      </c>
      <c r="D19" s="110" t="s">
        <v>596</v>
      </c>
      <c r="E19" s="517" t="s">
        <v>515</v>
      </c>
      <c r="F19" s="513">
        <v>1002</v>
      </c>
      <c r="G19" s="53">
        <v>2</v>
      </c>
      <c r="H19" s="518" t="s">
        <v>597</v>
      </c>
      <c r="I19" s="519">
        <v>21280039</v>
      </c>
      <c r="J19" s="53"/>
      <c r="K19" s="520">
        <v>44927</v>
      </c>
      <c r="L19" s="520">
        <v>45291</v>
      </c>
      <c r="M19" s="53">
        <v>433.6</v>
      </c>
      <c r="N19" s="53">
        <v>10406.4</v>
      </c>
      <c r="O19" s="521"/>
      <c r="P19" s="521">
        <v>1</v>
      </c>
      <c r="Q19" s="521"/>
      <c r="R19" s="522" t="s">
        <v>600</v>
      </c>
    </row>
    <row r="20" spans="1:18" ht="13.2">
      <c r="A20" s="934" t="s">
        <v>540</v>
      </c>
      <c r="B20" s="935"/>
      <c r="C20" s="110" t="s">
        <v>157</v>
      </c>
      <c r="D20" s="110" t="s">
        <v>157</v>
      </c>
      <c r="E20" s="517" t="s">
        <v>277</v>
      </c>
      <c r="F20" s="121">
        <v>2000</v>
      </c>
      <c r="G20" s="514"/>
      <c r="H20" s="523" t="s">
        <v>157</v>
      </c>
      <c r="I20" s="523" t="s">
        <v>157</v>
      </c>
      <c r="J20" s="523" t="s">
        <v>157</v>
      </c>
      <c r="K20" s="523" t="s">
        <v>157</v>
      </c>
      <c r="L20" s="523" t="s">
        <v>157</v>
      </c>
      <c r="M20" s="523" t="s">
        <v>157</v>
      </c>
      <c r="N20" s="515"/>
      <c r="O20" s="515"/>
      <c r="P20" s="42" t="s">
        <v>157</v>
      </c>
      <c r="Q20" s="42" t="s">
        <v>157</v>
      </c>
      <c r="R20" s="155" t="s">
        <v>157</v>
      </c>
    </row>
    <row r="21" spans="1:18" ht="13.2">
      <c r="A21" s="930" t="s">
        <v>510</v>
      </c>
      <c r="B21" s="931"/>
      <c r="C21" s="107"/>
      <c r="D21" s="107"/>
      <c r="E21" s="107"/>
      <c r="F21" s="121">
        <v>2001</v>
      </c>
      <c r="G21" s="514"/>
      <c r="H21" s="514"/>
      <c r="I21" s="514"/>
      <c r="J21" s="514"/>
      <c r="K21" s="514"/>
      <c r="L21" s="514"/>
      <c r="M21" s="514"/>
      <c r="N21" s="515"/>
      <c r="O21" s="140"/>
      <c r="P21" s="140"/>
      <c r="Q21" s="140"/>
      <c r="R21" s="144"/>
    </row>
    <row r="22" spans="1:18" ht="13.2">
      <c r="A22" s="930"/>
      <c r="B22" s="931"/>
      <c r="C22" s="107"/>
      <c r="D22" s="42"/>
      <c r="E22" s="107"/>
      <c r="F22" s="121">
        <v>2002</v>
      </c>
      <c r="G22" s="514"/>
      <c r="H22" s="514"/>
      <c r="I22" s="514"/>
      <c r="J22" s="514"/>
      <c r="K22" s="514"/>
      <c r="L22" s="514"/>
      <c r="M22" s="514"/>
      <c r="N22" s="515"/>
      <c r="O22" s="140"/>
      <c r="P22" s="140"/>
      <c r="Q22" s="140"/>
      <c r="R22" s="144"/>
    </row>
    <row r="23" spans="1:18" ht="13.2">
      <c r="A23" s="934" t="s">
        <v>601</v>
      </c>
      <c r="B23" s="935"/>
      <c r="C23" s="110" t="s">
        <v>157</v>
      </c>
      <c r="D23" s="110" t="s">
        <v>157</v>
      </c>
      <c r="E23" s="110" t="s">
        <v>277</v>
      </c>
      <c r="F23" s="121">
        <v>3000</v>
      </c>
      <c r="G23" s="514"/>
      <c r="H23" s="523" t="s">
        <v>157</v>
      </c>
      <c r="I23" s="523" t="s">
        <v>157</v>
      </c>
      <c r="J23" s="523" t="s">
        <v>157</v>
      </c>
      <c r="K23" s="523" t="s">
        <v>157</v>
      </c>
      <c r="L23" s="523" t="s">
        <v>157</v>
      </c>
      <c r="M23" s="523" t="s">
        <v>157</v>
      </c>
      <c r="N23" s="515"/>
      <c r="O23" s="515"/>
      <c r="P23" s="42" t="s">
        <v>157</v>
      </c>
      <c r="Q23" s="42" t="s">
        <v>157</v>
      </c>
      <c r="R23" s="155" t="s">
        <v>157</v>
      </c>
    </row>
    <row r="24" spans="1:18" ht="13.2">
      <c r="A24" s="930" t="s">
        <v>510</v>
      </c>
      <c r="B24" s="931"/>
      <c r="C24" s="107"/>
      <c r="D24" s="107"/>
      <c r="E24" s="107"/>
      <c r="F24" s="121">
        <v>3001</v>
      </c>
      <c r="G24" s="514"/>
      <c r="H24" s="514"/>
      <c r="I24" s="514"/>
      <c r="J24" s="514"/>
      <c r="K24" s="514"/>
      <c r="L24" s="514"/>
      <c r="M24" s="514"/>
      <c r="N24" s="515"/>
      <c r="O24" s="140"/>
      <c r="P24" s="140"/>
      <c r="Q24" s="140"/>
      <c r="R24" s="144"/>
    </row>
    <row r="25" spans="1:18" ht="13.2">
      <c r="A25" s="936"/>
      <c r="B25" s="937"/>
      <c r="C25" s="107"/>
      <c r="D25" s="42"/>
      <c r="E25" s="107"/>
      <c r="F25" s="121">
        <v>3002</v>
      </c>
      <c r="G25" s="514"/>
      <c r="H25" s="514"/>
      <c r="I25" s="514"/>
      <c r="J25" s="514"/>
      <c r="K25" s="514"/>
      <c r="L25" s="514"/>
      <c r="M25" s="514"/>
      <c r="N25" s="515"/>
      <c r="O25" s="140"/>
      <c r="P25" s="140"/>
      <c r="Q25" s="140"/>
      <c r="R25" s="144"/>
    </row>
    <row r="26" spans="1:18" ht="13.2">
      <c r="A26" s="934" t="s">
        <v>542</v>
      </c>
      <c r="B26" s="935"/>
      <c r="C26" s="110" t="s">
        <v>157</v>
      </c>
      <c r="D26" s="110" t="s">
        <v>157</v>
      </c>
      <c r="E26" s="110" t="s">
        <v>157</v>
      </c>
      <c r="F26" s="121">
        <v>4000</v>
      </c>
      <c r="G26" s="514"/>
      <c r="H26" s="523" t="s">
        <v>157</v>
      </c>
      <c r="I26" s="523" t="s">
        <v>157</v>
      </c>
      <c r="J26" s="523" t="s">
        <v>157</v>
      </c>
      <c r="K26" s="523" t="s">
        <v>157</v>
      </c>
      <c r="L26" s="523" t="s">
        <v>157</v>
      </c>
      <c r="M26" s="523" t="s">
        <v>157</v>
      </c>
      <c r="N26" s="515"/>
      <c r="O26" s="515"/>
      <c r="P26" s="42" t="s">
        <v>157</v>
      </c>
      <c r="Q26" s="42" t="s">
        <v>157</v>
      </c>
      <c r="R26" s="155" t="s">
        <v>157</v>
      </c>
    </row>
    <row r="27" spans="1:18" ht="13.2">
      <c r="A27" s="930" t="s">
        <v>510</v>
      </c>
      <c r="B27" s="931"/>
      <c r="C27" s="107"/>
      <c r="D27" s="107"/>
      <c r="E27" s="107"/>
      <c r="F27" s="121">
        <v>4001</v>
      </c>
      <c r="G27" s="514"/>
      <c r="H27" s="514"/>
      <c r="I27" s="514"/>
      <c r="J27" s="514"/>
      <c r="K27" s="514"/>
      <c r="L27" s="514"/>
      <c r="M27" s="514"/>
      <c r="N27" s="515"/>
      <c r="O27" s="140"/>
      <c r="P27" s="140"/>
      <c r="Q27" s="140"/>
      <c r="R27" s="144"/>
    </row>
    <row r="28" spans="1:18" ht="13.2">
      <c r="A28" s="930"/>
      <c r="B28" s="931"/>
      <c r="C28" s="107"/>
      <c r="D28" s="42"/>
      <c r="E28" s="107"/>
      <c r="F28" s="121">
        <v>4002</v>
      </c>
      <c r="G28" s="514"/>
      <c r="H28" s="514"/>
      <c r="I28" s="514"/>
      <c r="J28" s="514"/>
      <c r="K28" s="514"/>
      <c r="L28" s="514"/>
      <c r="M28" s="514"/>
      <c r="N28" s="515"/>
      <c r="O28" s="140"/>
      <c r="P28" s="140"/>
      <c r="Q28" s="140"/>
      <c r="R28" s="144"/>
    </row>
    <row r="29" spans="1:18" ht="13.2">
      <c r="A29" s="756" t="s">
        <v>602</v>
      </c>
      <c r="B29" s="719"/>
      <c r="C29" s="110" t="s">
        <v>157</v>
      </c>
      <c r="D29" s="110" t="s">
        <v>157</v>
      </c>
      <c r="E29" s="110" t="s">
        <v>157</v>
      </c>
      <c r="F29" s="121">
        <v>5000</v>
      </c>
      <c r="G29" s="514"/>
      <c r="H29" s="523" t="s">
        <v>157</v>
      </c>
      <c r="I29" s="523" t="s">
        <v>157</v>
      </c>
      <c r="J29" s="523" t="s">
        <v>157</v>
      </c>
      <c r="K29" s="523" t="s">
        <v>157</v>
      </c>
      <c r="L29" s="523" t="s">
        <v>157</v>
      </c>
      <c r="M29" s="523" t="s">
        <v>157</v>
      </c>
      <c r="N29" s="515"/>
      <c r="O29" s="515"/>
      <c r="P29" s="42" t="s">
        <v>157</v>
      </c>
      <c r="Q29" s="42" t="s">
        <v>157</v>
      </c>
      <c r="R29" s="155" t="s">
        <v>157</v>
      </c>
    </row>
    <row r="30" spans="1:18" ht="13.2">
      <c r="A30" s="930" t="s">
        <v>510</v>
      </c>
      <c r="B30" s="931"/>
      <c r="C30" s="107"/>
      <c r="D30" s="107"/>
      <c r="E30" s="107"/>
      <c r="F30" s="121">
        <v>5001</v>
      </c>
      <c r="G30" s="514"/>
      <c r="H30" s="514"/>
      <c r="I30" s="514"/>
      <c r="J30" s="514"/>
      <c r="K30" s="514"/>
      <c r="L30" s="514"/>
      <c r="M30" s="514"/>
      <c r="N30" s="515"/>
      <c r="O30" s="140"/>
      <c r="P30" s="140"/>
      <c r="Q30" s="140"/>
      <c r="R30" s="144"/>
    </row>
    <row r="31" spans="1:18" ht="13.2">
      <c r="A31" s="930"/>
      <c r="B31" s="931"/>
      <c r="C31" s="107"/>
      <c r="D31" s="42"/>
      <c r="E31" s="107"/>
      <c r="F31" s="524">
        <v>5002</v>
      </c>
      <c r="G31" s="514"/>
      <c r="H31" s="514"/>
      <c r="I31" s="514"/>
      <c r="J31" s="514"/>
      <c r="K31" s="514"/>
      <c r="L31" s="514"/>
      <c r="M31" s="514"/>
      <c r="N31" s="515"/>
      <c r="O31" s="140"/>
      <c r="P31" s="140"/>
      <c r="Q31" s="140"/>
      <c r="R31" s="144"/>
    </row>
    <row r="32" spans="1:18" ht="13.2">
      <c r="A32" s="932" t="s">
        <v>239</v>
      </c>
      <c r="B32" s="932"/>
      <c r="C32" s="932"/>
      <c r="D32" s="932"/>
      <c r="E32" s="933"/>
      <c r="F32" s="126">
        <v>9000</v>
      </c>
      <c r="G32" s="214" t="s">
        <v>157</v>
      </c>
      <c r="H32" s="214" t="s">
        <v>157</v>
      </c>
      <c r="I32" s="214" t="s">
        <v>157</v>
      </c>
      <c r="J32" s="214" t="s">
        <v>157</v>
      </c>
      <c r="K32" s="214" t="s">
        <v>157</v>
      </c>
      <c r="L32" s="214" t="s">
        <v>157</v>
      </c>
      <c r="M32" s="214" t="s">
        <v>157</v>
      </c>
      <c r="N32" s="525"/>
      <c r="O32" s="525"/>
      <c r="P32" s="214" t="s">
        <v>157</v>
      </c>
      <c r="Q32" s="214" t="s">
        <v>157</v>
      </c>
      <c r="R32" s="526" t="s">
        <v>157</v>
      </c>
    </row>
    <row r="33" spans="1:18" ht="13.2">
      <c r="A33" s="733" t="s">
        <v>603</v>
      </c>
      <c r="B33" s="733"/>
      <c r="C33" s="733"/>
      <c r="D33" s="733"/>
      <c r="E33" s="733"/>
      <c r="F33" s="733"/>
      <c r="G33" s="733"/>
      <c r="H33" s="733"/>
      <c r="I33" s="733"/>
      <c r="J33" s="733"/>
      <c r="K33" s="733"/>
      <c r="L33" s="733"/>
      <c r="M33" s="733"/>
      <c r="N33" s="733"/>
      <c r="O33" s="733"/>
      <c r="P33" s="733"/>
      <c r="Q33" s="733"/>
      <c r="R33" s="733"/>
    </row>
    <row r="34" spans="1:18" ht="13.2">
      <c r="A34" s="938" t="s">
        <v>547</v>
      </c>
      <c r="B34" s="938"/>
      <c r="C34" s="690" t="s">
        <v>492</v>
      </c>
      <c r="D34" s="689" t="s">
        <v>497</v>
      </c>
      <c r="E34" s="689"/>
      <c r="F34" s="689" t="s">
        <v>258</v>
      </c>
      <c r="G34" s="689" t="s">
        <v>604</v>
      </c>
      <c r="H34" s="689" t="s">
        <v>581</v>
      </c>
      <c r="I34" s="689"/>
      <c r="J34" s="689"/>
      <c r="K34" s="689" t="s">
        <v>605</v>
      </c>
      <c r="L34" s="689" t="s">
        <v>583</v>
      </c>
      <c r="M34" s="689"/>
      <c r="N34" s="689"/>
      <c r="O34" s="689" t="s">
        <v>606</v>
      </c>
      <c r="P34" s="689" t="s">
        <v>607</v>
      </c>
      <c r="Q34" s="689"/>
      <c r="R34" s="689" t="s">
        <v>586</v>
      </c>
    </row>
    <row r="35" spans="1:18" ht="55.2">
      <c r="A35" s="715"/>
      <c r="B35" s="715"/>
      <c r="C35" s="692"/>
      <c r="D35" s="43" t="s">
        <v>268</v>
      </c>
      <c r="E35" s="42" t="s">
        <v>500</v>
      </c>
      <c r="F35" s="689"/>
      <c r="G35" s="689"/>
      <c r="H35" s="42" t="s">
        <v>268</v>
      </c>
      <c r="I35" s="42" t="s">
        <v>20</v>
      </c>
      <c r="J35" s="42" t="s">
        <v>587</v>
      </c>
      <c r="K35" s="689"/>
      <c r="L35" s="42" t="s">
        <v>608</v>
      </c>
      <c r="M35" s="42" t="s">
        <v>609</v>
      </c>
      <c r="N35" s="42" t="s">
        <v>610</v>
      </c>
      <c r="O35" s="689"/>
      <c r="P35" s="42" t="s">
        <v>592</v>
      </c>
      <c r="Q35" s="42" t="s">
        <v>593</v>
      </c>
      <c r="R35" s="689"/>
    </row>
    <row r="36" spans="1:18" ht="13.2">
      <c r="A36" s="729">
        <v>1</v>
      </c>
      <c r="B36" s="730"/>
      <c r="C36" s="107">
        <v>2</v>
      </c>
      <c r="D36" s="42">
        <v>3</v>
      </c>
      <c r="E36" s="42">
        <v>4</v>
      </c>
      <c r="F36" s="43">
        <v>5</v>
      </c>
      <c r="G36" s="43">
        <v>6</v>
      </c>
      <c r="H36" s="43">
        <v>7</v>
      </c>
      <c r="I36" s="43">
        <v>8</v>
      </c>
      <c r="J36" s="43">
        <v>9</v>
      </c>
      <c r="K36" s="43">
        <v>10</v>
      </c>
      <c r="L36" s="43">
        <v>11</v>
      </c>
      <c r="M36" s="43">
        <v>12</v>
      </c>
      <c r="N36" s="43">
        <v>13</v>
      </c>
      <c r="O36" s="43">
        <v>14</v>
      </c>
      <c r="P36" s="43">
        <v>15</v>
      </c>
      <c r="Q36" s="43">
        <v>16</v>
      </c>
      <c r="R36" s="43">
        <v>17</v>
      </c>
    </row>
    <row r="37" spans="1:18" ht="13.2">
      <c r="A37" s="934" t="s">
        <v>509</v>
      </c>
      <c r="B37" s="935"/>
      <c r="C37" s="110" t="s">
        <v>157</v>
      </c>
      <c r="D37" s="110" t="s">
        <v>157</v>
      </c>
      <c r="E37" s="110" t="s">
        <v>157</v>
      </c>
      <c r="F37" s="509">
        <v>1000</v>
      </c>
      <c r="G37" s="510"/>
      <c r="H37" s="151" t="s">
        <v>157</v>
      </c>
      <c r="I37" s="151" t="s">
        <v>157</v>
      </c>
      <c r="J37" s="151" t="s">
        <v>157</v>
      </c>
      <c r="K37" s="151" t="s">
        <v>157</v>
      </c>
      <c r="L37" s="151" t="s">
        <v>157</v>
      </c>
      <c r="M37" s="510"/>
      <c r="N37" s="510"/>
      <c r="O37" s="510"/>
      <c r="P37" s="151" t="s">
        <v>157</v>
      </c>
      <c r="Q37" s="151" t="s">
        <v>157</v>
      </c>
      <c r="R37" s="527" t="s">
        <v>157</v>
      </c>
    </row>
    <row r="38" spans="1:18" ht="13.2">
      <c r="A38" s="930" t="s">
        <v>510</v>
      </c>
      <c r="B38" s="931"/>
      <c r="C38" s="107"/>
      <c r="D38" s="42"/>
      <c r="E38" s="107"/>
      <c r="F38" s="513">
        <v>1001</v>
      </c>
      <c r="G38" s="514"/>
      <c r="H38" s="514"/>
      <c r="I38" s="514"/>
      <c r="J38" s="514"/>
      <c r="K38" s="514"/>
      <c r="L38" s="514"/>
      <c r="M38" s="514"/>
      <c r="N38" s="514"/>
      <c r="O38" s="514"/>
      <c r="P38" s="514"/>
      <c r="Q38" s="514"/>
      <c r="R38" s="528"/>
    </row>
    <row r="39" spans="1:18" ht="13.2">
      <c r="A39" s="934" t="s">
        <v>540</v>
      </c>
      <c r="B39" s="935"/>
      <c r="C39" s="110" t="s">
        <v>157</v>
      </c>
      <c r="D39" s="110" t="s">
        <v>157</v>
      </c>
      <c r="E39" s="110" t="s">
        <v>157</v>
      </c>
      <c r="F39" s="121">
        <v>2000</v>
      </c>
      <c r="G39" s="514"/>
      <c r="H39" s="523" t="s">
        <v>157</v>
      </c>
      <c r="I39" s="523" t="s">
        <v>157</v>
      </c>
      <c r="J39" s="523" t="s">
        <v>157</v>
      </c>
      <c r="K39" s="523" t="s">
        <v>157</v>
      </c>
      <c r="L39" s="523" t="s">
        <v>157</v>
      </c>
      <c r="M39" s="514"/>
      <c r="N39" s="514"/>
      <c r="O39" s="514"/>
      <c r="P39" s="523" t="s">
        <v>157</v>
      </c>
      <c r="Q39" s="523" t="s">
        <v>157</v>
      </c>
      <c r="R39" s="529" t="s">
        <v>157</v>
      </c>
    </row>
    <row r="40" spans="1:18" ht="13.2">
      <c r="A40" s="930" t="s">
        <v>510</v>
      </c>
      <c r="B40" s="931"/>
      <c r="C40" s="107"/>
      <c r="D40" s="42"/>
      <c r="E40" s="107"/>
      <c r="F40" s="121">
        <v>2001</v>
      </c>
      <c r="G40" s="514"/>
      <c r="H40" s="514"/>
      <c r="I40" s="514"/>
      <c r="J40" s="514"/>
      <c r="K40" s="514"/>
      <c r="L40" s="514"/>
      <c r="M40" s="514"/>
      <c r="N40" s="514"/>
      <c r="O40" s="514"/>
      <c r="P40" s="514"/>
      <c r="Q40" s="514"/>
      <c r="R40" s="528"/>
    </row>
    <row r="41" spans="1:18" ht="13.2">
      <c r="A41" s="930"/>
      <c r="B41" s="931"/>
      <c r="C41" s="107"/>
      <c r="D41" s="42"/>
      <c r="E41" s="107"/>
      <c r="F41" s="121"/>
      <c r="G41" s="514"/>
      <c r="H41" s="514"/>
      <c r="I41" s="514"/>
      <c r="J41" s="514"/>
      <c r="K41" s="514"/>
      <c r="L41" s="514"/>
      <c r="M41" s="514"/>
      <c r="N41" s="514"/>
      <c r="O41" s="514"/>
      <c r="P41" s="514"/>
      <c r="Q41" s="514"/>
      <c r="R41" s="528"/>
    </row>
    <row r="42" spans="1:18" ht="13.2">
      <c r="A42" s="934" t="s">
        <v>601</v>
      </c>
      <c r="B42" s="935"/>
      <c r="C42" s="110" t="s">
        <v>157</v>
      </c>
      <c r="D42" s="110" t="s">
        <v>157</v>
      </c>
      <c r="E42" s="110" t="s">
        <v>157</v>
      </c>
      <c r="F42" s="121">
        <v>3000</v>
      </c>
      <c r="G42" s="514"/>
      <c r="H42" s="523" t="s">
        <v>157</v>
      </c>
      <c r="I42" s="523" t="s">
        <v>157</v>
      </c>
      <c r="J42" s="523" t="s">
        <v>157</v>
      </c>
      <c r="K42" s="523" t="s">
        <v>157</v>
      </c>
      <c r="L42" s="523" t="s">
        <v>157</v>
      </c>
      <c r="M42" s="514"/>
      <c r="N42" s="514"/>
      <c r="O42" s="514"/>
      <c r="P42" s="523" t="s">
        <v>157</v>
      </c>
      <c r="Q42" s="523" t="s">
        <v>157</v>
      </c>
      <c r="R42" s="529" t="s">
        <v>157</v>
      </c>
    </row>
    <row r="43" spans="1:18" ht="13.2">
      <c r="A43" s="930" t="s">
        <v>510</v>
      </c>
      <c r="B43" s="931"/>
      <c r="C43" s="107"/>
      <c r="D43" s="42"/>
      <c r="E43" s="107"/>
      <c r="F43" s="121">
        <v>3001</v>
      </c>
      <c r="G43" s="514"/>
      <c r="H43" s="514"/>
      <c r="I43" s="514"/>
      <c r="J43" s="514"/>
      <c r="K43" s="514"/>
      <c r="L43" s="514"/>
      <c r="M43" s="514"/>
      <c r="N43" s="514"/>
      <c r="O43" s="514"/>
      <c r="P43" s="514"/>
      <c r="Q43" s="514"/>
      <c r="R43" s="528"/>
    </row>
    <row r="44" spans="1:18" ht="13.2">
      <c r="A44" s="936"/>
      <c r="B44" s="937"/>
      <c r="C44" s="107"/>
      <c r="D44" s="42"/>
      <c r="E44" s="107"/>
      <c r="F44" s="121"/>
      <c r="G44" s="514"/>
      <c r="H44" s="514"/>
      <c r="I44" s="514"/>
      <c r="J44" s="514"/>
      <c r="K44" s="514"/>
      <c r="L44" s="514"/>
      <c r="M44" s="514"/>
      <c r="N44" s="514"/>
      <c r="O44" s="514"/>
      <c r="P44" s="514"/>
      <c r="Q44" s="514"/>
      <c r="R44" s="528"/>
    </row>
    <row r="45" spans="1:18" ht="13.2">
      <c r="A45" s="934" t="s">
        <v>542</v>
      </c>
      <c r="B45" s="935"/>
      <c r="C45" s="110" t="s">
        <v>157</v>
      </c>
      <c r="D45" s="110" t="s">
        <v>157</v>
      </c>
      <c r="E45" s="110" t="s">
        <v>157</v>
      </c>
      <c r="F45" s="121">
        <v>4000</v>
      </c>
      <c r="G45" s="514"/>
      <c r="H45" s="523" t="s">
        <v>157</v>
      </c>
      <c r="I45" s="523" t="s">
        <v>157</v>
      </c>
      <c r="J45" s="523" t="s">
        <v>157</v>
      </c>
      <c r="K45" s="523" t="s">
        <v>157</v>
      </c>
      <c r="L45" s="523" t="s">
        <v>157</v>
      </c>
      <c r="M45" s="514"/>
      <c r="N45" s="514"/>
      <c r="O45" s="514"/>
      <c r="P45" s="523" t="s">
        <v>157</v>
      </c>
      <c r="Q45" s="523" t="s">
        <v>157</v>
      </c>
      <c r="R45" s="529" t="s">
        <v>157</v>
      </c>
    </row>
    <row r="46" spans="1:18" ht="13.2">
      <c r="A46" s="930" t="s">
        <v>510</v>
      </c>
      <c r="B46" s="931"/>
      <c r="C46" s="107"/>
      <c r="D46" s="42"/>
      <c r="E46" s="107"/>
      <c r="F46" s="121">
        <v>4001</v>
      </c>
      <c r="G46" s="514"/>
      <c r="H46" s="514"/>
      <c r="I46" s="514"/>
      <c r="J46" s="514"/>
      <c r="K46" s="514"/>
      <c r="L46" s="514"/>
      <c r="M46" s="514"/>
      <c r="N46" s="514"/>
      <c r="O46" s="514"/>
      <c r="P46" s="514"/>
      <c r="Q46" s="514"/>
      <c r="R46" s="528"/>
    </row>
    <row r="47" spans="1:18" ht="13.2">
      <c r="A47" s="930"/>
      <c r="B47" s="931"/>
      <c r="C47" s="107"/>
      <c r="D47" s="42"/>
      <c r="E47" s="107"/>
      <c r="F47" s="121"/>
      <c r="G47" s="514"/>
      <c r="H47" s="514"/>
      <c r="I47" s="514"/>
      <c r="J47" s="514"/>
      <c r="K47" s="514"/>
      <c r="L47" s="514"/>
      <c r="M47" s="514"/>
      <c r="N47" s="514"/>
      <c r="O47" s="514"/>
      <c r="P47" s="514"/>
      <c r="Q47" s="514"/>
      <c r="R47" s="528"/>
    </row>
    <row r="48" spans="1:18" ht="13.2">
      <c r="A48" s="756" t="s">
        <v>602</v>
      </c>
      <c r="B48" s="719"/>
      <c r="C48" s="110" t="s">
        <v>157</v>
      </c>
      <c r="D48" s="110" t="s">
        <v>157</v>
      </c>
      <c r="E48" s="110" t="s">
        <v>157</v>
      </c>
      <c r="F48" s="121">
        <v>5000</v>
      </c>
      <c r="G48" s="514"/>
      <c r="H48" s="523" t="s">
        <v>157</v>
      </c>
      <c r="I48" s="523" t="s">
        <v>157</v>
      </c>
      <c r="J48" s="523" t="s">
        <v>157</v>
      </c>
      <c r="K48" s="523" t="s">
        <v>157</v>
      </c>
      <c r="L48" s="523" t="s">
        <v>157</v>
      </c>
      <c r="M48" s="514"/>
      <c r="N48" s="514"/>
      <c r="O48" s="514"/>
      <c r="P48" s="523" t="s">
        <v>157</v>
      </c>
      <c r="Q48" s="523" t="s">
        <v>157</v>
      </c>
      <c r="R48" s="529" t="s">
        <v>157</v>
      </c>
    </row>
    <row r="49" spans="1:18" ht="13.2">
      <c r="A49" s="930" t="s">
        <v>510</v>
      </c>
      <c r="B49" s="931"/>
      <c r="C49" s="107"/>
      <c r="D49" s="42"/>
      <c r="E49" s="107"/>
      <c r="F49" s="121">
        <v>5001</v>
      </c>
      <c r="G49" s="514"/>
      <c r="H49" s="514"/>
      <c r="I49" s="514"/>
      <c r="J49" s="514"/>
      <c r="K49" s="514"/>
      <c r="L49" s="514"/>
      <c r="M49" s="514"/>
      <c r="N49" s="514"/>
      <c r="O49" s="514"/>
      <c r="P49" s="514"/>
      <c r="Q49" s="514"/>
      <c r="R49" s="528"/>
    </row>
    <row r="50" spans="1:18" ht="13.2">
      <c r="A50" s="930"/>
      <c r="B50" s="931"/>
      <c r="C50" s="107"/>
      <c r="D50" s="42"/>
      <c r="E50" s="107"/>
      <c r="F50" s="524"/>
      <c r="G50" s="514"/>
      <c r="H50" s="514"/>
      <c r="I50" s="514"/>
      <c r="J50" s="514"/>
      <c r="K50" s="514"/>
      <c r="L50" s="514"/>
      <c r="M50" s="514"/>
      <c r="N50" s="514"/>
      <c r="O50" s="514"/>
      <c r="P50" s="514"/>
      <c r="Q50" s="514"/>
      <c r="R50" s="528"/>
    </row>
    <row r="51" spans="1:18" ht="13.2">
      <c r="A51" s="932" t="s">
        <v>239</v>
      </c>
      <c r="B51" s="932"/>
      <c r="C51" s="932"/>
      <c r="D51" s="932"/>
      <c r="E51" s="933"/>
      <c r="F51" s="126">
        <v>9000</v>
      </c>
      <c r="G51" s="530" t="s">
        <v>157</v>
      </c>
      <c r="H51" s="530" t="s">
        <v>157</v>
      </c>
      <c r="I51" s="530" t="s">
        <v>157</v>
      </c>
      <c r="J51" s="530" t="s">
        <v>157</v>
      </c>
      <c r="K51" s="530" t="s">
        <v>157</v>
      </c>
      <c r="L51" s="530" t="s">
        <v>157</v>
      </c>
      <c r="M51" s="531"/>
      <c r="N51" s="531"/>
      <c r="O51" s="531"/>
      <c r="P51" s="530" t="s">
        <v>157</v>
      </c>
      <c r="Q51" s="530" t="s">
        <v>157</v>
      </c>
      <c r="R51" s="532" t="s">
        <v>157</v>
      </c>
    </row>
    <row r="52" spans="1:18" ht="13.2">
      <c r="A52" s="533"/>
      <c r="B52" s="533"/>
      <c r="C52" s="533"/>
      <c r="D52" s="533"/>
      <c r="E52" s="533"/>
      <c r="F52" s="100"/>
    </row>
    <row r="53" spans="1:18" ht="52.8">
      <c r="A53" s="105" t="s">
        <v>304</v>
      </c>
      <c r="B53" s="721" t="s">
        <v>59</v>
      </c>
      <c r="C53" s="721"/>
      <c r="D53" s="721"/>
      <c r="F53" s="161"/>
      <c r="G53" s="162"/>
      <c r="H53" s="163"/>
      <c r="J53" s="714" t="s">
        <v>242</v>
      </c>
      <c r="K53" s="714"/>
      <c r="L53" s="714"/>
    </row>
    <row r="54" spans="1:18" ht="13.2">
      <c r="A54" s="165"/>
      <c r="B54" s="712" t="s">
        <v>61</v>
      </c>
      <c r="C54" s="712"/>
      <c r="D54" s="712"/>
      <c r="F54" s="713" t="s">
        <v>243</v>
      </c>
      <c r="G54" s="713"/>
      <c r="H54" s="713"/>
      <c r="J54" s="712" t="s">
        <v>62</v>
      </c>
      <c r="K54" s="712"/>
      <c r="L54" s="712"/>
    </row>
    <row r="55" spans="1:18" ht="22.5" customHeight="1">
      <c r="A55" s="165" t="s">
        <v>63</v>
      </c>
      <c r="B55" s="715" t="s">
        <v>244</v>
      </c>
      <c r="C55" s="715"/>
      <c r="D55" s="715"/>
      <c r="F55" s="714" t="s">
        <v>245</v>
      </c>
      <c r="G55" s="714"/>
      <c r="H55" s="714"/>
      <c r="J55" s="721" t="s">
        <v>246</v>
      </c>
      <c r="K55" s="721"/>
      <c r="L55" s="721"/>
    </row>
    <row r="56" spans="1:18" ht="13.2">
      <c r="A56" s="96"/>
      <c r="B56" s="712" t="s">
        <v>61</v>
      </c>
      <c r="C56" s="712"/>
      <c r="D56" s="712"/>
      <c r="F56" s="713" t="s">
        <v>247</v>
      </c>
      <c r="G56" s="713"/>
      <c r="H56" s="713"/>
      <c r="J56" s="712" t="s">
        <v>66</v>
      </c>
      <c r="K56" s="712"/>
      <c r="L56" s="712"/>
    </row>
    <row r="57" spans="1:18" ht="26.4">
      <c r="A57" s="165" t="s">
        <v>248</v>
      </c>
      <c r="B57" s="96"/>
      <c r="C57" s="167"/>
      <c r="D57" s="167"/>
      <c r="E57" s="168"/>
      <c r="F57" s="167"/>
      <c r="G57" s="167"/>
      <c r="H57" s="167"/>
    </row>
    <row r="58" spans="1:18" ht="13.2">
      <c r="A58" s="740" t="s">
        <v>611</v>
      </c>
      <c r="B58" s="740"/>
      <c r="C58" s="740"/>
      <c r="D58" s="740"/>
      <c r="E58" s="740"/>
      <c r="F58" s="740"/>
      <c r="G58" s="740"/>
      <c r="H58" s="740"/>
      <c r="I58" s="740"/>
      <c r="J58" s="740"/>
      <c r="K58" s="740"/>
      <c r="L58" s="740"/>
      <c r="M58" s="740"/>
      <c r="N58" s="740"/>
      <c r="O58" s="740"/>
      <c r="P58" s="740"/>
      <c r="Q58" s="740"/>
      <c r="R58" s="740"/>
    </row>
    <row r="59" spans="1:18" ht="23.25" customHeight="1">
      <c r="A59" s="740" t="s">
        <v>612</v>
      </c>
      <c r="B59" s="737"/>
      <c r="C59" s="737"/>
      <c r="D59" s="737"/>
      <c r="E59" s="737"/>
      <c r="F59" s="737"/>
      <c r="G59" s="737"/>
      <c r="H59" s="737"/>
      <c r="I59" s="737"/>
      <c r="J59" s="737"/>
      <c r="K59" s="737"/>
      <c r="L59" s="737"/>
      <c r="M59" s="737"/>
      <c r="N59" s="737"/>
      <c r="O59" s="737"/>
      <c r="P59" s="737"/>
      <c r="Q59" s="737"/>
      <c r="R59" s="737"/>
    </row>
  </sheetData>
  <mergeCells count="80">
    <mergeCell ref="A2:R2"/>
    <mergeCell ref="F4:N4"/>
    <mergeCell ref="P6:Q6"/>
    <mergeCell ref="A8:C8"/>
    <mergeCell ref="D8:N8"/>
    <mergeCell ref="A9:C9"/>
    <mergeCell ref="D9:N9"/>
    <mergeCell ref="A10:C10"/>
    <mergeCell ref="A11:C11"/>
    <mergeCell ref="A12:R12"/>
    <mergeCell ref="R13:R14"/>
    <mergeCell ref="A15:B15"/>
    <mergeCell ref="A16:B16"/>
    <mergeCell ref="A17:B17"/>
    <mergeCell ref="A18:B18"/>
    <mergeCell ref="H13:J13"/>
    <mergeCell ref="K13:L13"/>
    <mergeCell ref="M13:N13"/>
    <mergeCell ref="O13:O14"/>
    <mergeCell ref="P13:Q13"/>
    <mergeCell ref="A13:B14"/>
    <mergeCell ref="C13:C14"/>
    <mergeCell ref="D13:E13"/>
    <mergeCell ref="F13:F14"/>
    <mergeCell ref="G13:G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E32"/>
    <mergeCell ref="A33:R33"/>
    <mergeCell ref="R34:R35"/>
    <mergeCell ref="A36:B36"/>
    <mergeCell ref="A37:B37"/>
    <mergeCell ref="A38:B38"/>
    <mergeCell ref="A39:B39"/>
    <mergeCell ref="H34:J34"/>
    <mergeCell ref="K34:K35"/>
    <mergeCell ref="L34:N34"/>
    <mergeCell ref="O34:O35"/>
    <mergeCell ref="P34:Q34"/>
    <mergeCell ref="A34:B35"/>
    <mergeCell ref="C34:C35"/>
    <mergeCell ref="D34:E34"/>
    <mergeCell ref="F34:F35"/>
    <mergeCell ref="G34:G35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E51"/>
    <mergeCell ref="B53:D53"/>
    <mergeCell ref="J53:L53"/>
    <mergeCell ref="B54:D54"/>
    <mergeCell ref="F54:H54"/>
    <mergeCell ref="J54:L54"/>
    <mergeCell ref="A58:R58"/>
    <mergeCell ref="A59:R59"/>
    <mergeCell ref="B55:D55"/>
    <mergeCell ref="F55:H55"/>
    <mergeCell ref="J55:L55"/>
    <mergeCell ref="B56:D56"/>
    <mergeCell ref="F56:H56"/>
    <mergeCell ref="J56:L56"/>
  </mergeCells>
  <pageMargins left="0.70866099999999987" right="0.39370099999999991" top="0.59055100000000005" bottom="0.39370099999999991" header="0.15748000000000001" footer="0"/>
  <pageSetup paperSize="9" scale="47" firstPageNumber="12" orientation="landscape" useFirstPageNumber="1"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>
  <sheetPr published="0">
    <pageSetUpPr fitToPage="1"/>
  </sheetPr>
  <dimension ref="B2:Q40"/>
  <sheetViews>
    <sheetView showGridLines="0" workbookViewId="0">
      <selection activeCell="N14" sqref="N14:N15"/>
    </sheetView>
  </sheetViews>
  <sheetFormatPr defaultColWidth="9.109375" defaultRowHeight="14.4" customHeight="1"/>
  <cols>
    <col min="1" max="1" width="1.109375" style="23" customWidth="1"/>
    <col min="2" max="2" width="21.5546875" style="23" customWidth="1"/>
    <col min="3" max="3" width="5.44140625" style="23" customWidth="1"/>
    <col min="4" max="4" width="13.109375" style="23" customWidth="1"/>
    <col min="5" max="5" width="14.44140625" style="23" customWidth="1"/>
    <col min="6" max="6" width="11.109375" style="23" customWidth="1"/>
    <col min="7" max="7" width="7" style="23" customWidth="1"/>
    <col min="8" max="8" width="12" style="23" customWidth="1"/>
    <col min="9" max="9" width="20.33203125" style="23" customWidth="1"/>
    <col min="10" max="10" width="13.33203125" style="23" customWidth="1"/>
    <col min="11" max="11" width="9.109375" style="23" customWidth="1"/>
    <col min="12" max="12" width="10.6640625" style="23" customWidth="1"/>
    <col min="13" max="13" width="10.109375" style="23" customWidth="1"/>
    <col min="14" max="14" width="17.6640625" style="23" customWidth="1"/>
    <col min="15" max="16" width="14.33203125" style="23" customWidth="1"/>
    <col min="17" max="17" width="18.88671875" style="23" customWidth="1"/>
    <col min="18" max="16384" width="9.109375" style="23"/>
  </cols>
  <sheetData>
    <row r="2" spans="2:17" ht="14.4" customHeight="1">
      <c r="Q2" s="23" t="s">
        <v>613</v>
      </c>
    </row>
    <row r="3" spans="2:17" ht="13.2">
      <c r="B3" s="947" t="s">
        <v>614</v>
      </c>
      <c r="C3" s="948"/>
      <c r="D3" s="948"/>
      <c r="E3" s="948"/>
      <c r="F3" s="948"/>
      <c r="G3" s="948"/>
      <c r="H3" s="949"/>
      <c r="I3" s="949"/>
      <c r="J3" s="949"/>
      <c r="K3" s="949"/>
      <c r="L3" s="949"/>
      <c r="M3" s="949"/>
      <c r="N3" s="949"/>
      <c r="O3" s="949"/>
      <c r="P3" s="949"/>
      <c r="Q3" s="949"/>
    </row>
    <row r="4" spans="2:17" ht="13.2">
      <c r="B4" s="534"/>
      <c r="C4" s="534"/>
      <c r="D4" s="534"/>
      <c r="E4" s="534"/>
      <c r="F4" s="534"/>
      <c r="G4" s="534"/>
    </row>
    <row r="5" spans="2:17" ht="13.2">
      <c r="O5" s="26"/>
      <c r="Q5" s="28" t="s">
        <v>10</v>
      </c>
    </row>
    <row r="6" spans="2:17" ht="13.2">
      <c r="B6" s="24"/>
      <c r="C6" s="24"/>
      <c r="D6" s="24"/>
      <c r="E6" s="694" t="s">
        <v>251</v>
      </c>
      <c r="F6" s="694"/>
      <c r="G6" s="694"/>
      <c r="H6" s="694"/>
      <c r="I6" s="694"/>
      <c r="J6" s="694"/>
      <c r="K6" s="694"/>
      <c r="L6" s="694"/>
      <c r="M6" s="694"/>
      <c r="N6" s="694"/>
      <c r="O6" s="940" t="s">
        <v>72</v>
      </c>
      <c r="P6" s="940"/>
      <c r="Q6" s="241" t="s">
        <v>16</v>
      </c>
    </row>
    <row r="7" spans="2:17" ht="13.2">
      <c r="B7" s="29"/>
      <c r="C7" s="29"/>
      <c r="D7" s="29"/>
      <c r="E7" s="29"/>
      <c r="F7" s="29"/>
      <c r="G7" s="29"/>
      <c r="H7" s="29"/>
      <c r="I7" s="29"/>
      <c r="J7" s="29"/>
      <c r="O7" s="940" t="s">
        <v>252</v>
      </c>
      <c r="P7" s="940"/>
      <c r="Q7" s="242" t="str">
        <f>'2.Сверх ГЗ'!L5</f>
        <v>972D0120</v>
      </c>
    </row>
    <row r="8" spans="2:17" ht="13.2">
      <c r="O8" s="940" t="s">
        <v>20</v>
      </c>
      <c r="P8" s="940"/>
      <c r="Q8" s="243" t="str">
        <f>'2.Сверх ГЗ'!L6</f>
        <v>2130054307</v>
      </c>
    </row>
    <row r="9" spans="2:17" ht="36" customHeight="1">
      <c r="B9" s="740" t="s">
        <v>22</v>
      </c>
      <c r="C9" s="740"/>
      <c r="D9" s="740" t="str">
        <f>'1.1.Поступления'!C6</f>
        <v>Автономное учреждение Чувашской Республики «Национальная телерадиокомпания Чувашии» Министерства цифрового развития, информационной политики и массовых коммуникаций Чувашской Республики</v>
      </c>
      <c r="E9" s="740"/>
      <c r="F9" s="740"/>
      <c r="G9" s="740"/>
      <c r="H9" s="740"/>
      <c r="I9" s="740"/>
      <c r="J9" s="740"/>
      <c r="K9" s="740"/>
      <c r="L9" s="740"/>
      <c r="M9" s="740"/>
      <c r="N9" s="740"/>
      <c r="O9" s="940" t="s">
        <v>24</v>
      </c>
      <c r="P9" s="940"/>
      <c r="Q9" s="243">
        <f>'2.Сверх ГЗ'!L7</f>
        <v>213001001</v>
      </c>
    </row>
    <row r="10" spans="2:17" ht="42" customHeight="1">
      <c r="B10" s="740" t="s">
        <v>344</v>
      </c>
      <c r="C10" s="740"/>
      <c r="D10" s="805" t="s">
        <v>31</v>
      </c>
      <c r="E10" s="805"/>
      <c r="F10" s="805"/>
      <c r="G10" s="805"/>
      <c r="H10" s="805"/>
      <c r="I10" s="805"/>
      <c r="J10" s="805"/>
      <c r="K10" s="805"/>
      <c r="L10" s="805"/>
      <c r="M10" s="805"/>
      <c r="N10" s="805"/>
      <c r="O10" s="220"/>
      <c r="P10" s="220"/>
      <c r="Q10" s="243">
        <v>870</v>
      </c>
    </row>
    <row r="11" spans="2:17" ht="13.2">
      <c r="B11" s="740" t="s">
        <v>78</v>
      </c>
      <c r="C11" s="740"/>
      <c r="D11" s="508"/>
      <c r="E11" s="508"/>
      <c r="F11" s="508"/>
      <c r="G11" s="508"/>
      <c r="H11" s="508"/>
      <c r="I11" s="508"/>
      <c r="J11" s="508"/>
      <c r="K11" s="508"/>
      <c r="L11" s="508"/>
      <c r="M11" s="508"/>
      <c r="N11" s="508"/>
      <c r="O11" s="940" t="s">
        <v>79</v>
      </c>
      <c r="P11" s="940"/>
      <c r="Q11" s="246">
        <f>'2.Сверх ГЗ'!L10</f>
        <v>97701000</v>
      </c>
    </row>
    <row r="12" spans="2:17" ht="13.2">
      <c r="B12" s="737" t="s">
        <v>37</v>
      </c>
      <c r="C12" s="737"/>
      <c r="D12" s="24"/>
      <c r="E12" s="24"/>
      <c r="F12" s="24"/>
      <c r="G12" s="24"/>
      <c r="O12" s="946"/>
      <c r="P12" s="946"/>
    </row>
    <row r="13" spans="2:17" ht="13.2">
      <c r="B13" s="534"/>
      <c r="C13" s="534"/>
      <c r="D13" s="534"/>
      <c r="E13" s="534"/>
      <c r="F13" s="534"/>
      <c r="G13" s="534"/>
    </row>
    <row r="14" spans="2:17" ht="28.8" customHeight="1">
      <c r="B14" s="910" t="s">
        <v>547</v>
      </c>
      <c r="C14" s="910"/>
      <c r="D14" s="884" t="s">
        <v>492</v>
      </c>
      <c r="E14" s="883" t="s">
        <v>497</v>
      </c>
      <c r="F14" s="887"/>
      <c r="G14" s="884" t="s">
        <v>258</v>
      </c>
      <c r="H14" s="882" t="s">
        <v>615</v>
      </c>
      <c r="I14" s="907" t="s">
        <v>616</v>
      </c>
      <c r="J14" s="910"/>
      <c r="K14" s="889"/>
      <c r="L14" s="882" t="s">
        <v>582</v>
      </c>
      <c r="M14" s="882"/>
      <c r="N14" s="882" t="s">
        <v>617</v>
      </c>
      <c r="O14" s="882" t="s">
        <v>607</v>
      </c>
      <c r="P14" s="882"/>
      <c r="Q14" s="882" t="s">
        <v>618</v>
      </c>
    </row>
    <row r="15" spans="2:17" ht="55.2">
      <c r="B15" s="697"/>
      <c r="C15" s="697"/>
      <c r="D15" s="886"/>
      <c r="E15" s="415" t="s">
        <v>268</v>
      </c>
      <c r="F15" s="415" t="s">
        <v>500</v>
      </c>
      <c r="G15" s="885"/>
      <c r="H15" s="882"/>
      <c r="I15" s="415" t="s">
        <v>268</v>
      </c>
      <c r="J15" s="415" t="s">
        <v>20</v>
      </c>
      <c r="K15" s="415" t="s">
        <v>619</v>
      </c>
      <c r="L15" s="415" t="s">
        <v>588</v>
      </c>
      <c r="M15" s="415" t="s">
        <v>589</v>
      </c>
      <c r="N15" s="882"/>
      <c r="O15" s="414" t="s">
        <v>592</v>
      </c>
      <c r="P15" s="414" t="s">
        <v>593</v>
      </c>
      <c r="Q15" s="882"/>
    </row>
    <row r="16" spans="2:17" ht="13.2">
      <c r="B16" s="689">
        <v>1</v>
      </c>
      <c r="C16" s="689"/>
      <c r="D16" s="42">
        <v>2</v>
      </c>
      <c r="E16" s="42">
        <v>3</v>
      </c>
      <c r="F16" s="42">
        <v>4</v>
      </c>
      <c r="G16" s="43">
        <v>5</v>
      </c>
      <c r="H16" s="43">
        <v>6</v>
      </c>
      <c r="I16" s="43">
        <v>7</v>
      </c>
      <c r="J16" s="43">
        <v>8</v>
      </c>
      <c r="K16" s="43">
        <v>9</v>
      </c>
      <c r="L16" s="43">
        <v>10</v>
      </c>
      <c r="M16" s="43">
        <v>11</v>
      </c>
      <c r="N16" s="43">
        <v>12</v>
      </c>
      <c r="O16" s="43">
        <v>13</v>
      </c>
      <c r="P16" s="43">
        <v>14</v>
      </c>
      <c r="Q16" s="43">
        <v>15</v>
      </c>
    </row>
    <row r="17" spans="2:17" ht="13.2">
      <c r="B17" s="944" t="s">
        <v>509</v>
      </c>
      <c r="C17" s="945"/>
      <c r="D17" s="111" t="s">
        <v>157</v>
      </c>
      <c r="E17" s="44" t="s">
        <v>157</v>
      </c>
      <c r="F17" s="111" t="s">
        <v>157</v>
      </c>
      <c r="G17" s="509">
        <v>1000</v>
      </c>
      <c r="H17" s="510">
        <f>SUM(H19:H20)</f>
        <v>54.1</v>
      </c>
      <c r="I17" s="535" t="s">
        <v>157</v>
      </c>
      <c r="J17" s="535" t="s">
        <v>157</v>
      </c>
      <c r="K17" s="535" t="s">
        <v>157</v>
      </c>
      <c r="L17" s="535" t="s">
        <v>157</v>
      </c>
      <c r="M17" s="535" t="s">
        <v>157</v>
      </c>
      <c r="N17" s="536">
        <f>SUM(N19:N20)</f>
        <v>114109</v>
      </c>
      <c r="O17" s="535" t="s">
        <v>157</v>
      </c>
      <c r="P17" s="535" t="s">
        <v>157</v>
      </c>
      <c r="Q17" s="537" t="s">
        <v>157</v>
      </c>
    </row>
    <row r="18" spans="2:17" ht="13.2">
      <c r="B18" s="930" t="s">
        <v>510</v>
      </c>
      <c r="C18" s="931"/>
      <c r="D18" s="107"/>
      <c r="E18" s="42"/>
      <c r="F18" s="107"/>
      <c r="G18" s="513"/>
      <c r="H18" s="514"/>
      <c r="I18" s="514"/>
      <c r="J18" s="514"/>
      <c r="K18" s="514"/>
      <c r="L18" s="514"/>
      <c r="M18" s="514"/>
      <c r="N18" s="538"/>
      <c r="O18" s="538"/>
      <c r="P18" s="539"/>
      <c r="Q18" s="540"/>
    </row>
    <row r="19" spans="2:17" ht="52.8">
      <c r="B19" s="934" t="s">
        <v>620</v>
      </c>
      <c r="C19" s="935"/>
      <c r="D19" s="453" t="s">
        <v>595</v>
      </c>
      <c r="E19" s="447" t="s">
        <v>596</v>
      </c>
      <c r="F19" s="541" t="s">
        <v>515</v>
      </c>
      <c r="G19" s="121">
        <v>1001</v>
      </c>
      <c r="H19" s="53">
        <v>37.200000000000003</v>
      </c>
      <c r="I19" s="542" t="s">
        <v>597</v>
      </c>
      <c r="J19" s="519">
        <v>2128003979</v>
      </c>
      <c r="K19" s="543"/>
      <c r="L19" s="544">
        <v>44966</v>
      </c>
      <c r="M19" s="544">
        <v>45331</v>
      </c>
      <c r="N19" s="543">
        <v>78735.210000000006</v>
      </c>
      <c r="O19" s="543"/>
      <c r="P19" s="545"/>
      <c r="Q19" s="546" t="s">
        <v>598</v>
      </c>
    </row>
    <row r="20" spans="2:17" ht="52.8">
      <c r="B20" s="934" t="s">
        <v>621</v>
      </c>
      <c r="C20" s="935"/>
      <c r="D20" s="442" t="s">
        <v>595</v>
      </c>
      <c r="E20" s="422" t="s">
        <v>596</v>
      </c>
      <c r="F20" s="517" t="s">
        <v>515</v>
      </c>
      <c r="G20" s="513">
        <v>1002</v>
      </c>
      <c r="H20" s="53">
        <v>16.899999999999999</v>
      </c>
      <c r="I20" s="542" t="s">
        <v>597</v>
      </c>
      <c r="J20" s="519">
        <v>2128003979</v>
      </c>
      <c r="K20" s="543"/>
      <c r="L20" s="544">
        <v>44966</v>
      </c>
      <c r="M20" s="544">
        <v>45331</v>
      </c>
      <c r="N20" s="543">
        <v>35373.79</v>
      </c>
      <c r="O20" s="543"/>
      <c r="P20" s="545"/>
      <c r="Q20" s="546" t="s">
        <v>622</v>
      </c>
    </row>
    <row r="21" spans="2:17" ht="13.2">
      <c r="B21" s="930"/>
      <c r="C21" s="931"/>
      <c r="D21" s="107"/>
      <c r="E21" s="42"/>
      <c r="F21" s="107"/>
      <c r="G21" s="513"/>
      <c r="H21" s="514"/>
      <c r="I21" s="514"/>
      <c r="J21" s="514"/>
      <c r="K21" s="514"/>
      <c r="L21" s="514"/>
      <c r="M21" s="514"/>
      <c r="N21" s="514"/>
      <c r="O21" s="514"/>
      <c r="P21" s="514"/>
      <c r="Q21" s="540"/>
    </row>
    <row r="22" spans="2:17" ht="13.2">
      <c r="B22" s="934" t="s">
        <v>540</v>
      </c>
      <c r="C22" s="935"/>
      <c r="D22" s="107" t="s">
        <v>157</v>
      </c>
      <c r="E22" s="42" t="s">
        <v>157</v>
      </c>
      <c r="F22" s="107" t="s">
        <v>157</v>
      </c>
      <c r="G22" s="121">
        <v>2000</v>
      </c>
      <c r="H22" s="514"/>
      <c r="I22" s="392" t="s">
        <v>157</v>
      </c>
      <c r="J22" s="392" t="s">
        <v>157</v>
      </c>
      <c r="K22" s="392" t="s">
        <v>157</v>
      </c>
      <c r="L22" s="392" t="s">
        <v>157</v>
      </c>
      <c r="M22" s="392" t="s">
        <v>157</v>
      </c>
      <c r="N22" s="514"/>
      <c r="O22" s="392" t="s">
        <v>157</v>
      </c>
      <c r="P22" s="392" t="s">
        <v>157</v>
      </c>
      <c r="Q22" s="547" t="s">
        <v>157</v>
      </c>
    </row>
    <row r="23" spans="2:17" ht="13.2">
      <c r="B23" s="930" t="s">
        <v>510</v>
      </c>
      <c r="C23" s="931"/>
      <c r="D23" s="107"/>
      <c r="E23" s="42"/>
      <c r="F23" s="107"/>
      <c r="G23" s="121">
        <v>2001</v>
      </c>
      <c r="H23" s="514"/>
      <c r="I23" s="514"/>
      <c r="J23" s="514"/>
      <c r="K23" s="514"/>
      <c r="L23" s="514"/>
      <c r="M23" s="514"/>
      <c r="N23" s="514"/>
      <c r="O23" s="514"/>
      <c r="P23" s="514"/>
      <c r="Q23" s="528"/>
    </row>
    <row r="24" spans="2:17" ht="13.2">
      <c r="B24" s="930"/>
      <c r="C24" s="931"/>
      <c r="D24" s="107"/>
      <c r="E24" s="42"/>
      <c r="F24" s="107"/>
      <c r="G24" s="121"/>
      <c r="H24" s="514"/>
      <c r="I24" s="392"/>
      <c r="J24" s="392"/>
      <c r="K24" s="392"/>
      <c r="L24" s="392"/>
      <c r="M24" s="392"/>
      <c r="N24" s="514"/>
      <c r="O24" s="392"/>
      <c r="P24" s="392"/>
      <c r="Q24" s="547"/>
    </row>
    <row r="25" spans="2:17" ht="24" customHeight="1">
      <c r="B25" s="934" t="s">
        <v>541</v>
      </c>
      <c r="C25" s="935"/>
      <c r="D25" s="107" t="s">
        <v>157</v>
      </c>
      <c r="E25" s="42" t="s">
        <v>157</v>
      </c>
      <c r="F25" s="107" t="s">
        <v>157</v>
      </c>
      <c r="G25" s="121">
        <v>3000</v>
      </c>
      <c r="H25" s="514"/>
      <c r="I25" s="392" t="s">
        <v>157</v>
      </c>
      <c r="J25" s="392" t="s">
        <v>157</v>
      </c>
      <c r="K25" s="392" t="s">
        <v>157</v>
      </c>
      <c r="L25" s="392" t="s">
        <v>157</v>
      </c>
      <c r="M25" s="392" t="s">
        <v>157</v>
      </c>
      <c r="N25" s="514"/>
      <c r="O25" s="392" t="s">
        <v>157</v>
      </c>
      <c r="P25" s="392" t="s">
        <v>157</v>
      </c>
      <c r="Q25" s="547" t="s">
        <v>157</v>
      </c>
    </row>
    <row r="26" spans="2:17" ht="13.2">
      <c r="B26" s="930" t="s">
        <v>510</v>
      </c>
      <c r="C26" s="931"/>
      <c r="D26" s="107"/>
      <c r="E26" s="42"/>
      <c r="F26" s="107"/>
      <c r="G26" s="121">
        <v>3001</v>
      </c>
      <c r="H26" s="483"/>
      <c r="I26" s="483"/>
      <c r="J26" s="483"/>
      <c r="K26" s="483"/>
      <c r="L26" s="483"/>
      <c r="M26" s="483"/>
      <c r="N26" s="483"/>
      <c r="O26" s="483"/>
      <c r="P26" s="483"/>
      <c r="Q26" s="548"/>
    </row>
    <row r="27" spans="2:17" ht="13.2">
      <c r="B27" s="930"/>
      <c r="C27" s="931"/>
      <c r="D27" s="107"/>
      <c r="E27" s="42"/>
      <c r="F27" s="107"/>
      <c r="G27" s="121"/>
      <c r="H27" s="483"/>
      <c r="I27" s="392"/>
      <c r="J27" s="392"/>
      <c r="K27" s="392"/>
      <c r="L27" s="392"/>
      <c r="M27" s="392"/>
      <c r="N27" s="483"/>
      <c r="O27" s="392"/>
      <c r="P27" s="392"/>
      <c r="Q27" s="547"/>
    </row>
    <row r="28" spans="2:17" ht="13.2">
      <c r="B28" s="934" t="s">
        <v>542</v>
      </c>
      <c r="C28" s="935"/>
      <c r="D28" s="107" t="s">
        <v>157</v>
      </c>
      <c r="E28" s="42" t="s">
        <v>157</v>
      </c>
      <c r="F28" s="107" t="s">
        <v>157</v>
      </c>
      <c r="G28" s="121">
        <v>4000</v>
      </c>
      <c r="H28" s="514"/>
      <c r="I28" s="392" t="s">
        <v>157</v>
      </c>
      <c r="J28" s="392" t="s">
        <v>157</v>
      </c>
      <c r="K28" s="392" t="s">
        <v>157</v>
      </c>
      <c r="L28" s="392" t="s">
        <v>157</v>
      </c>
      <c r="M28" s="392" t="s">
        <v>157</v>
      </c>
      <c r="N28" s="514"/>
      <c r="O28" s="392" t="s">
        <v>157</v>
      </c>
      <c r="P28" s="392" t="s">
        <v>157</v>
      </c>
      <c r="Q28" s="547" t="s">
        <v>157</v>
      </c>
    </row>
    <row r="29" spans="2:17" ht="13.2">
      <c r="B29" s="930" t="s">
        <v>510</v>
      </c>
      <c r="C29" s="931"/>
      <c r="D29" s="107"/>
      <c r="E29" s="42"/>
      <c r="F29" s="107"/>
      <c r="G29" s="121">
        <v>4001</v>
      </c>
      <c r="H29" s="483"/>
      <c r="I29" s="483"/>
      <c r="J29" s="483"/>
      <c r="K29" s="483"/>
      <c r="L29" s="483"/>
      <c r="M29" s="483"/>
      <c r="N29" s="483"/>
      <c r="O29" s="483"/>
      <c r="P29" s="483"/>
      <c r="Q29" s="548"/>
    </row>
    <row r="30" spans="2:17" ht="13.2">
      <c r="B30" s="930"/>
      <c r="C30" s="931"/>
      <c r="D30" s="107"/>
      <c r="E30" s="42"/>
      <c r="F30" s="107"/>
      <c r="G30" s="121"/>
      <c r="H30" s="483"/>
      <c r="I30" s="392"/>
      <c r="J30" s="392"/>
      <c r="K30" s="392"/>
      <c r="L30" s="392"/>
      <c r="M30" s="392"/>
      <c r="N30" s="483"/>
      <c r="O30" s="392"/>
      <c r="P30" s="392"/>
      <c r="Q30" s="547"/>
    </row>
    <row r="31" spans="2:17" ht="13.2">
      <c r="B31" s="756" t="s">
        <v>602</v>
      </c>
      <c r="C31" s="719"/>
      <c r="D31" s="107" t="s">
        <v>157</v>
      </c>
      <c r="E31" s="42" t="s">
        <v>157</v>
      </c>
      <c r="F31" s="107" t="s">
        <v>157</v>
      </c>
      <c r="G31" s="121">
        <v>5000</v>
      </c>
      <c r="H31" s="514"/>
      <c r="I31" s="392" t="s">
        <v>157</v>
      </c>
      <c r="J31" s="392" t="s">
        <v>157</v>
      </c>
      <c r="K31" s="392" t="s">
        <v>157</v>
      </c>
      <c r="L31" s="392" t="s">
        <v>157</v>
      </c>
      <c r="M31" s="392" t="s">
        <v>157</v>
      </c>
      <c r="N31" s="514"/>
      <c r="O31" s="392" t="s">
        <v>157</v>
      </c>
      <c r="P31" s="392" t="s">
        <v>157</v>
      </c>
      <c r="Q31" s="547" t="s">
        <v>157</v>
      </c>
    </row>
    <row r="32" spans="2:17" ht="13.2">
      <c r="B32" s="930" t="s">
        <v>510</v>
      </c>
      <c r="C32" s="931"/>
      <c r="D32" s="107"/>
      <c r="E32" s="42"/>
      <c r="F32" s="107"/>
      <c r="G32" s="121">
        <v>5001</v>
      </c>
      <c r="H32" s="483"/>
      <c r="I32" s="483"/>
      <c r="J32" s="483"/>
      <c r="K32" s="483"/>
      <c r="L32" s="483"/>
      <c r="M32" s="483"/>
      <c r="N32" s="483"/>
      <c r="O32" s="483"/>
      <c r="P32" s="483"/>
      <c r="Q32" s="548"/>
    </row>
    <row r="33" spans="2:17" ht="13.2">
      <c r="B33" s="930"/>
      <c r="C33" s="931"/>
      <c r="D33" s="107"/>
      <c r="E33" s="42"/>
      <c r="F33" s="107"/>
      <c r="G33" s="524"/>
      <c r="H33" s="483"/>
      <c r="I33" s="483"/>
      <c r="J33" s="483"/>
      <c r="K33" s="483"/>
      <c r="L33" s="483"/>
      <c r="M33" s="483"/>
      <c r="N33" s="483"/>
      <c r="O33" s="483"/>
      <c r="P33" s="483"/>
      <c r="Q33" s="548"/>
    </row>
    <row r="34" spans="2:17" ht="13.2">
      <c r="B34" s="942" t="s">
        <v>623</v>
      </c>
      <c r="C34" s="942"/>
      <c r="D34" s="942"/>
      <c r="E34" s="942"/>
      <c r="F34" s="943"/>
      <c r="G34" s="126">
        <v>9000</v>
      </c>
      <c r="H34" s="549" t="s">
        <v>157</v>
      </c>
      <c r="I34" s="549" t="s">
        <v>157</v>
      </c>
      <c r="J34" s="549" t="s">
        <v>157</v>
      </c>
      <c r="K34" s="549" t="s">
        <v>157</v>
      </c>
      <c r="L34" s="549" t="s">
        <v>157</v>
      </c>
      <c r="M34" s="549" t="s">
        <v>157</v>
      </c>
      <c r="N34" s="531"/>
      <c r="O34" s="549" t="s">
        <v>157</v>
      </c>
      <c r="P34" s="549" t="s">
        <v>157</v>
      </c>
      <c r="Q34" s="268" t="s">
        <v>157</v>
      </c>
    </row>
    <row r="36" spans="2:17" ht="39.6">
      <c r="B36" s="85" t="s">
        <v>304</v>
      </c>
      <c r="C36" s="99"/>
      <c r="D36" s="87"/>
      <c r="E36" s="698" t="s">
        <v>59</v>
      </c>
      <c r="F36" s="698"/>
      <c r="G36" s="698"/>
      <c r="H36" s="698"/>
      <c r="I36" s="97"/>
      <c r="J36" s="88"/>
      <c r="K36" s="697"/>
      <c r="L36" s="697"/>
      <c r="M36" s="697"/>
      <c r="O36" s="698" t="s">
        <v>242</v>
      </c>
      <c r="P36" s="698"/>
    </row>
    <row r="37" spans="2:17" ht="13.2">
      <c r="B37" s="90"/>
      <c r="C37" s="701"/>
      <c r="D37" s="701"/>
      <c r="E37" s="700" t="s">
        <v>61</v>
      </c>
      <c r="F37" s="700"/>
      <c r="G37" s="700"/>
      <c r="H37" s="700"/>
      <c r="I37" s="93"/>
      <c r="J37" s="700" t="s">
        <v>243</v>
      </c>
      <c r="K37" s="700"/>
      <c r="L37" s="700"/>
      <c r="M37" s="700"/>
      <c r="O37" s="700" t="s">
        <v>62</v>
      </c>
      <c r="P37" s="700"/>
    </row>
    <row r="38" spans="2:17" ht="13.2">
      <c r="B38" s="90" t="s">
        <v>63</v>
      </c>
      <c r="C38" s="97"/>
      <c r="D38" s="87"/>
      <c r="E38" s="941" t="s">
        <v>624</v>
      </c>
      <c r="F38" s="941"/>
      <c r="G38" s="941"/>
      <c r="H38" s="941"/>
      <c r="J38" s="699" t="s">
        <v>245</v>
      </c>
      <c r="K38" s="699"/>
      <c r="L38" s="699"/>
      <c r="M38" s="699"/>
      <c r="O38" s="697" t="s">
        <v>246</v>
      </c>
      <c r="P38" s="697"/>
    </row>
    <row r="39" spans="2:17" ht="13.2">
      <c r="B39" s="97"/>
      <c r="C39" s="701"/>
      <c r="D39" s="701"/>
      <c r="E39" s="700" t="s">
        <v>61</v>
      </c>
      <c r="F39" s="700"/>
      <c r="G39" s="700"/>
      <c r="H39" s="700"/>
      <c r="I39" s="93"/>
      <c r="J39" s="701" t="s">
        <v>247</v>
      </c>
      <c r="K39" s="701"/>
      <c r="L39" s="701"/>
      <c r="M39" s="701"/>
      <c r="O39" s="700" t="s">
        <v>66</v>
      </c>
      <c r="P39" s="700"/>
    </row>
    <row r="40" spans="2:17" ht="26.4">
      <c r="B40" s="90" t="s">
        <v>248</v>
      </c>
      <c r="C40" s="97"/>
      <c r="D40" s="87"/>
      <c r="E40" s="87"/>
      <c r="F40" s="218"/>
      <c r="G40" s="87"/>
      <c r="H40" s="87"/>
      <c r="I40" s="87"/>
    </row>
  </sheetData>
  <mergeCells count="57">
    <mergeCell ref="B3:Q3"/>
    <mergeCell ref="E6:N6"/>
    <mergeCell ref="O6:P6"/>
    <mergeCell ref="O7:P7"/>
    <mergeCell ref="O8:P8"/>
    <mergeCell ref="B9:C9"/>
    <mergeCell ref="D9:N9"/>
    <mergeCell ref="O9:P9"/>
    <mergeCell ref="B10:C10"/>
    <mergeCell ref="D10:N10"/>
    <mergeCell ref="B11:C11"/>
    <mergeCell ref="O11:P11"/>
    <mergeCell ref="B12:C12"/>
    <mergeCell ref="O12:P12"/>
    <mergeCell ref="B14:C15"/>
    <mergeCell ref="D14:D15"/>
    <mergeCell ref="E14:F14"/>
    <mergeCell ref="G14:G15"/>
    <mergeCell ref="H14:H15"/>
    <mergeCell ref="I14:K14"/>
    <mergeCell ref="L14:M14"/>
    <mergeCell ref="N14:N15"/>
    <mergeCell ref="O14:P14"/>
    <mergeCell ref="Q14:Q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F34"/>
    <mergeCell ref="E36:H36"/>
    <mergeCell ref="K36:M36"/>
    <mergeCell ref="O36:P36"/>
    <mergeCell ref="C37:D37"/>
    <mergeCell ref="E37:H37"/>
    <mergeCell ref="J37:M37"/>
    <mergeCell ref="O37:P37"/>
    <mergeCell ref="E38:H38"/>
    <mergeCell ref="J38:M38"/>
    <mergeCell ref="O38:P38"/>
    <mergeCell ref="C39:D39"/>
    <mergeCell ref="E39:H39"/>
    <mergeCell ref="J39:M39"/>
    <mergeCell ref="O39:P39"/>
  </mergeCells>
  <pageMargins left="0.70866099999999987" right="0.39370099999999991" top="0.59055100000000005" bottom="0.39370099999999991" header="0.15748000000000001" footer="0"/>
  <pageSetup paperSize="9" scale="62" firstPageNumber="14" orientation="landscape" useFirstPageNumber="1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>
  <sheetPr published="0">
    <pageSetUpPr fitToPage="1"/>
  </sheetPr>
  <dimension ref="A1:IW98"/>
  <sheetViews>
    <sheetView topLeftCell="A79" workbookViewId="0">
      <selection activeCell="B12" sqref="B12:O12"/>
    </sheetView>
  </sheetViews>
  <sheetFormatPr defaultColWidth="9.109375" defaultRowHeight="13.2" customHeight="1"/>
  <cols>
    <col min="1" max="1" width="0.5546875" style="169" customWidth="1"/>
    <col min="2" max="2" width="44.33203125" style="220" customWidth="1"/>
    <col min="3" max="3" width="7.109375" style="169" customWidth="1"/>
    <col min="4" max="4" width="12.44140625" style="169" customWidth="1"/>
    <col min="5" max="5" width="13" style="169" customWidth="1"/>
    <col min="6" max="6" width="12.44140625" style="169" customWidth="1"/>
    <col min="7" max="8" width="12.6640625" style="169" customWidth="1"/>
    <col min="9" max="9" width="11.88671875" style="169" customWidth="1"/>
    <col min="10" max="10" width="10.6640625" style="169" customWidth="1"/>
    <col min="11" max="11" width="13" style="169" customWidth="1"/>
    <col min="12" max="12" width="10.44140625" style="169" customWidth="1"/>
    <col min="13" max="13" width="13.109375" style="169" customWidth="1"/>
    <col min="14" max="14" width="11.109375" style="169" customWidth="1"/>
    <col min="15" max="15" width="12.5546875" style="169" customWidth="1"/>
    <col min="16" max="16" width="6.5546875" style="169" customWidth="1"/>
    <col min="17" max="201" width="9.109375" style="169" customWidth="1"/>
    <col min="202" max="202" width="47.6640625" style="169" customWidth="1"/>
    <col min="203" max="203" width="6.5546875" style="169" customWidth="1"/>
    <col min="204" max="204" width="20.5546875" style="169" customWidth="1"/>
    <col min="205" max="214" width="0" style="169" hidden="1"/>
    <col min="215" max="215" width="21.88671875" style="169" customWidth="1"/>
    <col min="216" max="216" width="21.6640625" style="169" customWidth="1"/>
    <col min="217" max="217" width="22.44140625" style="169" customWidth="1"/>
    <col min="218" max="219" width="20.88671875" style="169" customWidth="1"/>
    <col min="220" max="220" width="19.33203125" style="169" customWidth="1"/>
    <col min="221" max="221" width="21" style="169" customWidth="1"/>
    <col min="222" max="257" width="9.109375" style="169" customWidth="1"/>
    <col min="258" max="16384" width="9.109375" style="24"/>
  </cols>
  <sheetData>
    <row r="1" spans="2:15" ht="13.2" customHeight="1">
      <c r="N1" s="694" t="s">
        <v>625</v>
      </c>
      <c r="O1" s="694"/>
    </row>
    <row r="2" spans="2:15">
      <c r="B2" s="758" t="s">
        <v>52</v>
      </c>
      <c r="C2" s="758"/>
      <c r="D2" s="758"/>
      <c r="E2" s="758"/>
      <c r="F2" s="758"/>
      <c r="G2" s="758"/>
      <c r="H2" s="758"/>
      <c r="I2" s="758"/>
      <c r="J2" s="758"/>
      <c r="K2" s="758"/>
      <c r="L2" s="758"/>
      <c r="M2" s="758"/>
      <c r="N2" s="758"/>
      <c r="O2" s="550"/>
    </row>
    <row r="3" spans="2:15">
      <c r="B3" s="169"/>
      <c r="N3" s="985" t="s">
        <v>10</v>
      </c>
      <c r="O3" s="986"/>
    </row>
    <row r="4" spans="2:15">
      <c r="B4" s="169"/>
      <c r="C4" s="783"/>
      <c r="D4" s="783"/>
      <c r="E4" s="783"/>
      <c r="F4" s="783" t="s">
        <v>626</v>
      </c>
      <c r="G4" s="783"/>
      <c r="H4" s="783"/>
      <c r="L4" s="795" t="s">
        <v>15</v>
      </c>
      <c r="M4" s="795"/>
      <c r="N4" s="987" t="s">
        <v>16</v>
      </c>
      <c r="O4" s="987"/>
    </row>
    <row r="5" spans="2:15">
      <c r="B5" s="169"/>
      <c r="L5" s="757" t="s">
        <v>252</v>
      </c>
      <c r="M5" s="757"/>
      <c r="N5" s="981" t="str">
        <f>'3.Прибыль'!M6</f>
        <v>972D0120</v>
      </c>
      <c r="O5" s="981"/>
    </row>
    <row r="6" spans="2:15">
      <c r="B6" s="169"/>
      <c r="L6" s="795" t="s">
        <v>20</v>
      </c>
      <c r="M6" s="795"/>
      <c r="N6" s="981" t="str">
        <f>'3.Прибыль'!M7</f>
        <v>2130054307</v>
      </c>
      <c r="O6" s="981"/>
    </row>
    <row r="7" spans="2:15" ht="27.75" customHeight="1">
      <c r="B7" s="169" t="s">
        <v>22</v>
      </c>
      <c r="C7" s="805" t="str">
        <f>'1.1.Поступления'!C6</f>
        <v>Автономное учреждение Чувашской Республики «Национальная телерадиокомпания Чувашии» Министерства цифрового развития, информационной политики и массовых коммуникаций Чувашской Республики</v>
      </c>
      <c r="D7" s="805"/>
      <c r="E7" s="805"/>
      <c r="F7" s="805"/>
      <c r="G7" s="805"/>
      <c r="H7" s="805"/>
      <c r="I7" s="805"/>
      <c r="J7" s="805"/>
      <c r="K7" s="805"/>
      <c r="L7" s="795" t="s">
        <v>24</v>
      </c>
      <c r="M7" s="795"/>
      <c r="N7" s="981">
        <f>'3.Прибыль'!M8</f>
        <v>213001001</v>
      </c>
      <c r="O7" s="981"/>
    </row>
    <row r="8" spans="2:15">
      <c r="B8" s="742" t="s">
        <v>253</v>
      </c>
      <c r="C8" s="220"/>
      <c r="D8" s="220"/>
      <c r="E8" s="220"/>
      <c r="F8" s="220"/>
      <c r="G8" s="220"/>
      <c r="H8" s="220"/>
      <c r="I8" s="220"/>
      <c r="J8" s="220"/>
      <c r="K8" s="220"/>
      <c r="L8" s="795" t="s">
        <v>254</v>
      </c>
      <c r="M8" s="795"/>
      <c r="N8" s="982"/>
      <c r="O8" s="982"/>
    </row>
    <row r="9" spans="2:15">
      <c r="B9" s="742"/>
      <c r="C9" s="805" t="s">
        <v>31</v>
      </c>
      <c r="D9" s="805"/>
      <c r="E9" s="805"/>
      <c r="F9" s="805"/>
      <c r="G9" s="805"/>
      <c r="H9" s="805"/>
      <c r="I9" s="805"/>
      <c r="J9" s="805"/>
      <c r="K9" s="805"/>
      <c r="L9" s="795"/>
      <c r="M9" s="795"/>
      <c r="N9" s="983">
        <v>870</v>
      </c>
      <c r="O9" s="984"/>
    </row>
    <row r="10" spans="2:15">
      <c r="B10" s="169" t="s">
        <v>78</v>
      </c>
      <c r="C10" s="245"/>
      <c r="D10" s="245"/>
      <c r="E10" s="245"/>
      <c r="F10" s="245"/>
      <c r="G10" s="245"/>
      <c r="H10" s="245"/>
      <c r="I10" s="245"/>
      <c r="J10" s="245"/>
      <c r="K10" s="245"/>
      <c r="L10" s="795" t="s">
        <v>36</v>
      </c>
      <c r="M10" s="795"/>
      <c r="N10" s="976">
        <f>'3.Прибыль'!M10</f>
        <v>97701000</v>
      </c>
      <c r="O10" s="977"/>
    </row>
    <row r="11" spans="2:15">
      <c r="B11" s="169" t="s">
        <v>37</v>
      </c>
      <c r="C11" s="551"/>
      <c r="D11" s="551"/>
      <c r="E11" s="551"/>
      <c r="F11" s="551"/>
      <c r="G11" s="551"/>
      <c r="H11" s="551"/>
      <c r="I11" s="551"/>
      <c r="J11" s="551"/>
      <c r="K11" s="551"/>
      <c r="N11" s="978"/>
      <c r="O11" s="979"/>
    </row>
    <row r="12" spans="2:15">
      <c r="B12" s="169"/>
    </row>
    <row r="13" spans="2:15">
      <c r="B13" s="980" t="s">
        <v>627</v>
      </c>
      <c r="C13" s="980"/>
      <c r="D13" s="980"/>
      <c r="E13" s="980"/>
      <c r="F13" s="980"/>
      <c r="G13" s="980"/>
      <c r="H13" s="980"/>
      <c r="I13" s="980"/>
      <c r="J13" s="980"/>
      <c r="K13" s="980"/>
      <c r="L13" s="980"/>
      <c r="M13" s="980"/>
      <c r="N13" s="980"/>
      <c r="O13" s="980"/>
    </row>
    <row r="14" spans="2:15"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16"/>
      <c r="N14" s="216"/>
      <c r="O14" s="216"/>
    </row>
    <row r="15" spans="2:15">
      <c r="B15" s="791" t="s">
        <v>628</v>
      </c>
      <c r="C15" s="791" t="s">
        <v>258</v>
      </c>
      <c r="D15" s="960" t="s">
        <v>629</v>
      </c>
      <c r="E15" s="960"/>
      <c r="F15" s="960"/>
      <c r="G15" s="960"/>
      <c r="H15" s="960"/>
      <c r="I15" s="960"/>
      <c r="J15" s="960"/>
      <c r="K15" s="960"/>
      <c r="L15" s="960"/>
      <c r="M15" s="960"/>
      <c r="N15" s="960"/>
      <c r="O15" s="960"/>
    </row>
    <row r="16" spans="2:15">
      <c r="B16" s="791"/>
      <c r="C16" s="791"/>
      <c r="D16" s="960" t="s">
        <v>264</v>
      </c>
      <c r="E16" s="960" t="s">
        <v>170</v>
      </c>
      <c r="F16" s="960"/>
      <c r="G16" s="960"/>
      <c r="H16" s="960"/>
      <c r="I16" s="960"/>
      <c r="J16" s="960"/>
      <c r="K16" s="960"/>
      <c r="L16" s="960"/>
      <c r="M16" s="960"/>
      <c r="N16" s="960"/>
      <c r="O16" s="960"/>
    </row>
    <row r="17" spans="2:15">
      <c r="B17" s="791"/>
      <c r="C17" s="791"/>
      <c r="D17" s="960"/>
      <c r="E17" s="791" t="s">
        <v>630</v>
      </c>
      <c r="F17" s="960" t="s">
        <v>631</v>
      </c>
      <c r="G17" s="960"/>
      <c r="H17" s="960"/>
      <c r="I17" s="960"/>
      <c r="J17" s="960" t="s">
        <v>632</v>
      </c>
      <c r="K17" s="960"/>
      <c r="L17" s="960"/>
      <c r="M17" s="960"/>
      <c r="N17" s="960"/>
      <c r="O17" s="960"/>
    </row>
    <row r="18" spans="2:15" ht="22.5" customHeight="1">
      <c r="B18" s="791"/>
      <c r="C18" s="791"/>
      <c r="D18" s="960"/>
      <c r="E18" s="791"/>
      <c r="F18" s="791" t="s">
        <v>264</v>
      </c>
      <c r="G18" s="791" t="s">
        <v>170</v>
      </c>
      <c r="H18" s="791"/>
      <c r="I18" s="791"/>
      <c r="J18" s="791" t="s">
        <v>633</v>
      </c>
      <c r="K18" s="791"/>
      <c r="L18" s="791" t="s">
        <v>634</v>
      </c>
      <c r="M18" s="791"/>
      <c r="N18" s="791"/>
      <c r="O18" s="791"/>
    </row>
    <row r="19" spans="2:15" ht="18.75" customHeight="1">
      <c r="B19" s="791"/>
      <c r="C19" s="791"/>
      <c r="D19" s="960"/>
      <c r="E19" s="791"/>
      <c r="F19" s="791"/>
      <c r="G19" s="190" t="s">
        <v>635</v>
      </c>
      <c r="H19" s="791" t="s">
        <v>636</v>
      </c>
      <c r="I19" s="791"/>
      <c r="J19" s="791"/>
      <c r="K19" s="791"/>
      <c r="L19" s="791" t="s">
        <v>264</v>
      </c>
      <c r="M19" s="791"/>
      <c r="N19" s="791" t="s">
        <v>637</v>
      </c>
      <c r="O19" s="791"/>
    </row>
    <row r="20" spans="2:15" s="169" customFormat="1">
      <c r="B20" s="198">
        <v>1</v>
      </c>
      <c r="C20" s="174">
        <v>2</v>
      </c>
      <c r="D20" s="174">
        <v>3</v>
      </c>
      <c r="E20" s="174">
        <v>4</v>
      </c>
      <c r="F20" s="174">
        <v>5</v>
      </c>
      <c r="G20" s="174">
        <v>6</v>
      </c>
      <c r="H20" s="972">
        <v>7</v>
      </c>
      <c r="I20" s="972"/>
      <c r="J20" s="972">
        <v>8</v>
      </c>
      <c r="K20" s="972"/>
      <c r="L20" s="972">
        <v>9</v>
      </c>
      <c r="M20" s="972"/>
      <c r="N20" s="972">
        <v>10</v>
      </c>
      <c r="O20" s="972"/>
    </row>
    <row r="21" spans="2:15" ht="26.4">
      <c r="B21" s="277" t="s">
        <v>638</v>
      </c>
      <c r="C21" s="250">
        <v>1000</v>
      </c>
      <c r="D21" s="251"/>
      <c r="E21" s="552"/>
      <c r="F21" s="226"/>
      <c r="G21" s="552"/>
      <c r="H21" s="973"/>
      <c r="I21" s="974"/>
      <c r="J21" s="973"/>
      <c r="K21" s="974"/>
      <c r="L21" s="973"/>
      <c r="M21" s="974"/>
      <c r="N21" s="973"/>
      <c r="O21" s="975"/>
    </row>
    <row r="22" spans="2:15" ht="26.4">
      <c r="B22" s="553" t="s">
        <v>639</v>
      </c>
      <c r="C22" s="253">
        <v>1100</v>
      </c>
      <c r="D22" s="232"/>
      <c r="E22" s="231"/>
      <c r="F22" s="231"/>
      <c r="G22" s="231"/>
      <c r="H22" s="952"/>
      <c r="I22" s="965"/>
      <c r="J22" s="952"/>
      <c r="K22" s="965"/>
      <c r="L22" s="952"/>
      <c r="M22" s="965"/>
      <c r="N22" s="966"/>
      <c r="O22" s="953"/>
    </row>
    <row r="23" spans="2:15" ht="52.8">
      <c r="B23" s="259" t="s">
        <v>640</v>
      </c>
      <c r="C23" s="253">
        <v>1110</v>
      </c>
      <c r="D23" s="232"/>
      <c r="E23" s="231"/>
      <c r="F23" s="231"/>
      <c r="G23" s="231"/>
      <c r="H23" s="952"/>
      <c r="I23" s="965"/>
      <c r="J23" s="952"/>
      <c r="K23" s="965"/>
      <c r="L23" s="952"/>
      <c r="M23" s="965"/>
      <c r="N23" s="966"/>
      <c r="O23" s="953"/>
    </row>
    <row r="24" spans="2:15">
      <c r="B24" s="259"/>
      <c r="C24" s="253"/>
      <c r="D24" s="232"/>
      <c r="E24" s="231"/>
      <c r="F24" s="231"/>
      <c r="G24" s="231"/>
      <c r="H24" s="970"/>
      <c r="I24" s="971"/>
      <c r="J24" s="952"/>
      <c r="K24" s="965"/>
      <c r="L24" s="952"/>
      <c r="M24" s="965"/>
      <c r="N24" s="966"/>
      <c r="O24" s="953"/>
    </row>
    <row r="25" spans="2:15">
      <c r="B25" s="553" t="s">
        <v>641</v>
      </c>
      <c r="C25" s="253">
        <v>1200</v>
      </c>
      <c r="D25" s="232"/>
      <c r="E25" s="231"/>
      <c r="F25" s="231"/>
      <c r="G25" s="231"/>
      <c r="H25" s="970"/>
      <c r="I25" s="971"/>
      <c r="J25" s="952"/>
      <c r="K25" s="965"/>
      <c r="L25" s="952"/>
      <c r="M25" s="965"/>
      <c r="N25" s="966"/>
      <c r="O25" s="953"/>
    </row>
    <row r="26" spans="2:15">
      <c r="B26" s="556" t="s">
        <v>642</v>
      </c>
      <c r="C26" s="253">
        <v>2000</v>
      </c>
      <c r="D26" s="232">
        <f t="shared" ref="D26:D38" si="0">E26+F26+J26+L26</f>
        <v>556</v>
      </c>
      <c r="E26" s="232">
        <f>E27+E30</f>
        <v>556</v>
      </c>
      <c r="F26" s="231"/>
      <c r="G26" s="232"/>
      <c r="H26" s="950"/>
      <c r="I26" s="969"/>
      <c r="J26" s="950"/>
      <c r="K26" s="969"/>
      <c r="L26" s="950"/>
      <c r="M26" s="969"/>
      <c r="N26" s="950"/>
      <c r="O26" s="951"/>
    </row>
    <row r="27" spans="2:15" ht="26.4">
      <c r="B27" s="553" t="s">
        <v>639</v>
      </c>
      <c r="C27" s="253">
        <v>2100</v>
      </c>
      <c r="D27" s="232">
        <f t="shared" si="0"/>
        <v>544</v>
      </c>
      <c r="E27" s="231">
        <v>544</v>
      </c>
      <c r="F27" s="231"/>
      <c r="G27" s="231"/>
      <c r="H27" s="952"/>
      <c r="I27" s="965"/>
      <c r="J27" s="952"/>
      <c r="K27" s="965"/>
      <c r="L27" s="952"/>
      <c r="M27" s="965"/>
      <c r="N27" s="966"/>
      <c r="O27" s="953"/>
    </row>
    <row r="28" spans="2:15" ht="52.8">
      <c r="B28" s="259" t="s">
        <v>640</v>
      </c>
      <c r="C28" s="253">
        <v>2110</v>
      </c>
      <c r="D28" s="232">
        <f t="shared" si="0"/>
        <v>544</v>
      </c>
      <c r="E28" s="231">
        <v>544</v>
      </c>
      <c r="F28" s="231"/>
      <c r="G28" s="231"/>
      <c r="H28" s="952"/>
      <c r="I28" s="965"/>
      <c r="J28" s="952"/>
      <c r="K28" s="965"/>
      <c r="L28" s="952"/>
      <c r="M28" s="965"/>
      <c r="N28" s="966"/>
      <c r="O28" s="953"/>
    </row>
    <row r="29" spans="2:15">
      <c r="B29" s="259"/>
      <c r="C29" s="253"/>
      <c r="D29" s="232"/>
      <c r="E29" s="231"/>
      <c r="F29" s="231"/>
      <c r="G29" s="231"/>
      <c r="H29" s="952"/>
      <c r="I29" s="965"/>
      <c r="J29" s="952"/>
      <c r="K29" s="965"/>
      <c r="L29" s="952"/>
      <c r="M29" s="965"/>
      <c r="N29" s="966"/>
      <c r="O29" s="953"/>
    </row>
    <row r="30" spans="2:15">
      <c r="B30" s="553" t="s">
        <v>641</v>
      </c>
      <c r="C30" s="253">
        <v>2200</v>
      </c>
      <c r="D30" s="232">
        <f t="shared" si="0"/>
        <v>12</v>
      </c>
      <c r="E30" s="231">
        <v>12</v>
      </c>
      <c r="F30" s="231"/>
      <c r="G30" s="231"/>
      <c r="H30" s="952"/>
      <c r="I30" s="965"/>
      <c r="J30" s="952"/>
      <c r="K30" s="965"/>
      <c r="L30" s="952"/>
      <c r="M30" s="965"/>
      <c r="N30" s="966"/>
      <c r="O30" s="953"/>
    </row>
    <row r="31" spans="2:15">
      <c r="B31" s="249" t="s">
        <v>643</v>
      </c>
      <c r="C31" s="253">
        <v>3000</v>
      </c>
      <c r="D31" s="232">
        <f t="shared" si="0"/>
        <v>31</v>
      </c>
      <c r="E31" s="232">
        <f>E32+E35</f>
        <v>31</v>
      </c>
      <c r="F31" s="231"/>
      <c r="G31" s="232"/>
      <c r="H31" s="950"/>
      <c r="I31" s="969"/>
      <c r="J31" s="950"/>
      <c r="K31" s="969"/>
      <c r="L31" s="950"/>
      <c r="M31" s="969"/>
      <c r="N31" s="950"/>
      <c r="O31" s="951"/>
    </row>
    <row r="32" spans="2:15" ht="26.4">
      <c r="B32" s="553" t="s">
        <v>639</v>
      </c>
      <c r="C32" s="253">
        <v>3100</v>
      </c>
      <c r="D32" s="232">
        <f t="shared" si="0"/>
        <v>21</v>
      </c>
      <c r="E32" s="231">
        <v>21</v>
      </c>
      <c r="F32" s="231"/>
      <c r="G32" s="231"/>
      <c r="H32" s="952"/>
      <c r="I32" s="965"/>
      <c r="J32" s="952"/>
      <c r="K32" s="965"/>
      <c r="L32" s="952"/>
      <c r="M32" s="965"/>
      <c r="N32" s="966"/>
      <c r="O32" s="953"/>
    </row>
    <row r="33" spans="2:15" ht="52.8">
      <c r="B33" s="259" t="s">
        <v>640</v>
      </c>
      <c r="C33" s="253">
        <v>3110</v>
      </c>
      <c r="D33" s="232">
        <f t="shared" si="0"/>
        <v>21</v>
      </c>
      <c r="E33" s="231">
        <v>21</v>
      </c>
      <c r="F33" s="231"/>
      <c r="G33" s="231"/>
      <c r="H33" s="952"/>
      <c r="I33" s="965"/>
      <c r="J33" s="952"/>
      <c r="K33" s="965"/>
      <c r="L33" s="952"/>
      <c r="M33" s="965"/>
      <c r="N33" s="966"/>
      <c r="O33" s="953"/>
    </row>
    <row r="34" spans="2:15">
      <c r="B34" s="259"/>
      <c r="C34" s="253"/>
      <c r="D34" s="232"/>
      <c r="E34" s="231"/>
      <c r="F34" s="231"/>
      <c r="G34" s="231"/>
      <c r="H34" s="952"/>
      <c r="I34" s="965"/>
      <c r="J34" s="952"/>
      <c r="K34" s="965"/>
      <c r="L34" s="554"/>
      <c r="M34" s="256"/>
      <c r="N34" s="966"/>
      <c r="O34" s="953"/>
    </row>
    <row r="35" spans="2:15">
      <c r="B35" s="553" t="s">
        <v>641</v>
      </c>
      <c r="C35" s="253">
        <v>3200</v>
      </c>
      <c r="D35" s="232">
        <f t="shared" si="0"/>
        <v>10</v>
      </c>
      <c r="E35" s="231">
        <v>10</v>
      </c>
      <c r="F35" s="231"/>
      <c r="G35" s="231"/>
      <c r="H35" s="952"/>
      <c r="I35" s="965"/>
      <c r="J35" s="952"/>
      <c r="K35" s="965"/>
      <c r="L35" s="952"/>
      <c r="M35" s="965"/>
      <c r="N35" s="966"/>
      <c r="O35" s="953"/>
    </row>
    <row r="36" spans="2:15">
      <c r="B36" s="249" t="s">
        <v>644</v>
      </c>
      <c r="C36" s="253">
        <v>4000</v>
      </c>
      <c r="D36" s="232">
        <f t="shared" si="0"/>
        <v>54</v>
      </c>
      <c r="E36" s="232">
        <f>E37+E40</f>
        <v>54</v>
      </c>
      <c r="F36" s="231"/>
      <c r="G36" s="232"/>
      <c r="H36" s="950"/>
      <c r="I36" s="969"/>
      <c r="J36" s="950"/>
      <c r="K36" s="969"/>
      <c r="L36" s="950"/>
      <c r="M36" s="969"/>
      <c r="N36" s="950"/>
      <c r="O36" s="951"/>
    </row>
    <row r="37" spans="2:15" ht="26.4">
      <c r="B37" s="553" t="s">
        <v>639</v>
      </c>
      <c r="C37" s="253">
        <v>4100</v>
      </c>
      <c r="D37" s="232">
        <f t="shared" si="0"/>
        <v>54</v>
      </c>
      <c r="E37" s="231">
        <v>54</v>
      </c>
      <c r="F37" s="231"/>
      <c r="G37" s="231"/>
      <c r="H37" s="952"/>
      <c r="I37" s="965"/>
      <c r="J37" s="952"/>
      <c r="K37" s="965"/>
      <c r="L37" s="952"/>
      <c r="M37" s="965"/>
      <c r="N37" s="966"/>
      <c r="O37" s="953"/>
    </row>
    <row r="38" spans="2:15" ht="52.8">
      <c r="B38" s="259" t="s">
        <v>640</v>
      </c>
      <c r="C38" s="253">
        <v>4110</v>
      </c>
      <c r="D38" s="232">
        <f t="shared" si="0"/>
        <v>54</v>
      </c>
      <c r="E38" s="231">
        <v>54</v>
      </c>
      <c r="F38" s="231"/>
      <c r="G38" s="231"/>
      <c r="H38" s="952"/>
      <c r="I38" s="965"/>
      <c r="J38" s="952"/>
      <c r="K38" s="965"/>
      <c r="L38" s="952"/>
      <c r="M38" s="965"/>
      <c r="N38" s="966"/>
      <c r="O38" s="953"/>
    </row>
    <row r="39" spans="2:15">
      <c r="B39" s="259"/>
      <c r="C39" s="558"/>
      <c r="D39" s="232"/>
      <c r="E39" s="231"/>
      <c r="F39" s="231"/>
      <c r="G39" s="231"/>
      <c r="H39" s="967"/>
      <c r="I39" s="968"/>
      <c r="J39" s="952"/>
      <c r="K39" s="965"/>
      <c r="L39" s="952"/>
      <c r="M39" s="965"/>
      <c r="N39" s="966"/>
      <c r="O39" s="953"/>
    </row>
    <row r="40" spans="2:15">
      <c r="B40" s="553" t="s">
        <v>641</v>
      </c>
      <c r="C40" s="558">
        <v>4200</v>
      </c>
      <c r="D40" s="232"/>
      <c r="E40" s="559"/>
      <c r="F40" s="228"/>
      <c r="G40" s="559"/>
      <c r="H40" s="967"/>
      <c r="I40" s="968"/>
      <c r="J40" s="952"/>
      <c r="K40" s="965"/>
      <c r="L40" s="952"/>
      <c r="M40" s="965"/>
      <c r="N40" s="966"/>
      <c r="O40" s="953"/>
    </row>
    <row r="41" spans="2:15">
      <c r="B41" s="215" t="s">
        <v>239</v>
      </c>
      <c r="C41" s="560">
        <v>9000</v>
      </c>
      <c r="D41" s="264">
        <f>D21+D26+D31+D36</f>
        <v>641</v>
      </c>
      <c r="E41" s="264">
        <f>E21+E26+E31+E36</f>
        <v>641</v>
      </c>
      <c r="F41" s="264"/>
      <c r="G41" s="264"/>
      <c r="H41" s="954"/>
      <c r="I41" s="961"/>
      <c r="J41" s="954"/>
      <c r="K41" s="961"/>
      <c r="L41" s="954"/>
      <c r="M41" s="961"/>
      <c r="N41" s="954"/>
      <c r="O41" s="955"/>
    </row>
    <row r="42" spans="2:15">
      <c r="B42" s="215"/>
      <c r="C42" s="563"/>
      <c r="D42" s="185"/>
      <c r="E42" s="185"/>
      <c r="F42" s="185"/>
      <c r="G42" s="185"/>
      <c r="H42" s="185"/>
      <c r="I42" s="185"/>
      <c r="J42" s="185"/>
      <c r="K42" s="185"/>
      <c r="L42" s="185"/>
      <c r="M42" s="185"/>
      <c r="N42" s="185"/>
      <c r="O42" s="185"/>
    </row>
    <row r="43" spans="2:15" ht="15.6">
      <c r="B43" s="791" t="s">
        <v>628</v>
      </c>
      <c r="C43" s="792" t="s">
        <v>258</v>
      </c>
      <c r="D43" s="962" t="s">
        <v>645</v>
      </c>
      <c r="E43" s="963"/>
      <c r="F43" s="963"/>
      <c r="G43" s="963"/>
      <c r="H43" s="963"/>
      <c r="I43" s="963"/>
      <c r="J43" s="963"/>
      <c r="K43" s="963"/>
      <c r="L43" s="963"/>
      <c r="M43" s="963"/>
      <c r="N43" s="963"/>
      <c r="O43" s="964"/>
    </row>
    <row r="44" spans="2:15">
      <c r="B44" s="791"/>
      <c r="C44" s="798"/>
      <c r="D44" s="962" t="s">
        <v>646</v>
      </c>
      <c r="E44" s="964"/>
      <c r="F44" s="962" t="s">
        <v>647</v>
      </c>
      <c r="G44" s="964"/>
      <c r="H44" s="962" t="s">
        <v>648</v>
      </c>
      <c r="I44" s="964"/>
      <c r="J44" s="962" t="s">
        <v>649</v>
      </c>
      <c r="K44" s="964"/>
      <c r="L44" s="962" t="s">
        <v>650</v>
      </c>
      <c r="M44" s="964"/>
      <c r="N44" s="962" t="s">
        <v>651</v>
      </c>
      <c r="O44" s="964"/>
    </row>
    <row r="45" spans="2:15">
      <c r="B45" s="791"/>
      <c r="C45" s="798"/>
      <c r="D45" s="792" t="s">
        <v>652</v>
      </c>
      <c r="E45" s="792" t="s">
        <v>653</v>
      </c>
      <c r="F45" s="792" t="s">
        <v>652</v>
      </c>
      <c r="G45" s="792" t="s">
        <v>654</v>
      </c>
      <c r="H45" s="792" t="s">
        <v>652</v>
      </c>
      <c r="I45" s="792" t="s">
        <v>654</v>
      </c>
      <c r="J45" s="792" t="s">
        <v>652</v>
      </c>
      <c r="K45" s="792" t="s">
        <v>654</v>
      </c>
      <c r="L45" s="792" t="s">
        <v>652</v>
      </c>
      <c r="M45" s="792" t="s">
        <v>654</v>
      </c>
      <c r="N45" s="792" t="s">
        <v>652</v>
      </c>
      <c r="O45" s="792" t="s">
        <v>654</v>
      </c>
    </row>
    <row r="46" spans="2:15">
      <c r="B46" s="791"/>
      <c r="C46" s="793"/>
      <c r="D46" s="793"/>
      <c r="E46" s="793"/>
      <c r="F46" s="793"/>
      <c r="G46" s="793"/>
      <c r="H46" s="793"/>
      <c r="I46" s="793"/>
      <c r="J46" s="793"/>
      <c r="K46" s="793"/>
      <c r="L46" s="793"/>
      <c r="M46" s="793"/>
      <c r="N46" s="793"/>
      <c r="O46" s="793"/>
    </row>
    <row r="47" spans="2:15">
      <c r="B47" s="198">
        <v>1</v>
      </c>
      <c r="C47" s="174">
        <v>2</v>
      </c>
      <c r="D47" s="564">
        <v>11</v>
      </c>
      <c r="E47" s="222">
        <v>12</v>
      </c>
      <c r="F47" s="564">
        <v>13</v>
      </c>
      <c r="G47" s="564">
        <v>14</v>
      </c>
      <c r="H47" s="564">
        <v>15</v>
      </c>
      <c r="I47" s="564">
        <v>16</v>
      </c>
      <c r="J47" s="564">
        <v>17</v>
      </c>
      <c r="K47" s="564">
        <v>18</v>
      </c>
      <c r="L47" s="564">
        <v>19</v>
      </c>
      <c r="M47" s="564">
        <v>20</v>
      </c>
      <c r="N47" s="564">
        <v>21</v>
      </c>
      <c r="O47" s="564">
        <v>22</v>
      </c>
    </row>
    <row r="48" spans="2:15" ht="26.4">
      <c r="B48" s="277" t="s">
        <v>638</v>
      </c>
      <c r="C48" s="250">
        <v>1000</v>
      </c>
      <c r="D48" s="565"/>
      <c r="E48" s="565"/>
      <c r="F48" s="565"/>
      <c r="G48" s="565"/>
      <c r="H48" s="565"/>
      <c r="I48" s="565"/>
      <c r="J48" s="565"/>
      <c r="K48" s="565"/>
      <c r="L48" s="565"/>
      <c r="M48" s="565"/>
      <c r="N48" s="565"/>
      <c r="O48" s="566"/>
    </row>
    <row r="49" spans="2:15" ht="26.4">
      <c r="B49" s="553" t="s">
        <v>639</v>
      </c>
      <c r="C49" s="253">
        <v>1100</v>
      </c>
      <c r="D49" s="567"/>
      <c r="E49" s="282"/>
      <c r="F49" s="282"/>
      <c r="G49" s="282"/>
      <c r="H49" s="282"/>
      <c r="I49" s="282"/>
      <c r="J49" s="282"/>
      <c r="K49" s="282"/>
      <c r="L49" s="282"/>
      <c r="M49" s="282"/>
      <c r="N49" s="282"/>
      <c r="O49" s="284"/>
    </row>
    <row r="50" spans="2:15" ht="52.8">
      <c r="B50" s="259" t="s">
        <v>640</v>
      </c>
      <c r="C50" s="253">
        <v>1110</v>
      </c>
      <c r="D50" s="567"/>
      <c r="E50" s="282"/>
      <c r="F50" s="282"/>
      <c r="G50" s="282"/>
      <c r="H50" s="282"/>
      <c r="I50" s="282"/>
      <c r="J50" s="282"/>
      <c r="K50" s="282"/>
      <c r="L50" s="282"/>
      <c r="M50" s="282"/>
      <c r="N50" s="282"/>
      <c r="O50" s="284"/>
    </row>
    <row r="51" spans="2:15">
      <c r="B51" s="259"/>
      <c r="C51" s="253"/>
      <c r="D51" s="567"/>
      <c r="E51" s="282"/>
      <c r="F51" s="282"/>
      <c r="G51" s="282"/>
      <c r="H51" s="282"/>
      <c r="I51" s="282"/>
      <c r="J51" s="282"/>
      <c r="K51" s="282"/>
      <c r="L51" s="282"/>
      <c r="M51" s="282"/>
      <c r="N51" s="282"/>
      <c r="O51" s="284"/>
    </row>
    <row r="52" spans="2:15">
      <c r="B52" s="553" t="s">
        <v>641</v>
      </c>
      <c r="C52" s="253">
        <v>1200</v>
      </c>
      <c r="D52" s="567"/>
      <c r="E52" s="282"/>
      <c r="F52" s="282"/>
      <c r="G52" s="282"/>
      <c r="H52" s="282"/>
      <c r="I52" s="282"/>
      <c r="J52" s="282"/>
      <c r="K52" s="282"/>
      <c r="L52" s="282"/>
      <c r="M52" s="282"/>
      <c r="N52" s="282"/>
      <c r="O52" s="284"/>
    </row>
    <row r="53" spans="2:15">
      <c r="B53" s="556" t="s">
        <v>642</v>
      </c>
      <c r="C53" s="253">
        <v>2000</v>
      </c>
      <c r="D53" s="262">
        <f t="shared" ref="D53:O53" si="1">D54+D57</f>
        <v>77</v>
      </c>
      <c r="E53" s="262">
        <f t="shared" si="1"/>
        <v>34768934.32</v>
      </c>
      <c r="F53" s="262">
        <f t="shared" si="1"/>
        <v>48</v>
      </c>
      <c r="G53" s="262">
        <f t="shared" si="1"/>
        <v>6287522.9100000001</v>
      </c>
      <c r="H53" s="262">
        <f t="shared" si="1"/>
        <v>66</v>
      </c>
      <c r="I53" s="262">
        <f t="shared" si="1"/>
        <v>8715166</v>
      </c>
      <c r="J53" s="262">
        <f t="shared" si="1"/>
        <v>228</v>
      </c>
      <c r="K53" s="262">
        <f t="shared" si="1"/>
        <v>48201323.130000003</v>
      </c>
      <c r="L53" s="262">
        <f t="shared" si="1"/>
        <v>85</v>
      </c>
      <c r="M53" s="262">
        <f t="shared" si="1"/>
        <v>28007867.199999999</v>
      </c>
      <c r="N53" s="262">
        <f t="shared" si="1"/>
        <v>52</v>
      </c>
      <c r="O53" s="557">
        <f t="shared" si="1"/>
        <v>17780539.370000001</v>
      </c>
    </row>
    <row r="54" spans="2:15" ht="26.4">
      <c r="B54" s="553" t="s">
        <v>639</v>
      </c>
      <c r="C54" s="253">
        <v>2100</v>
      </c>
      <c r="D54" s="256">
        <v>76</v>
      </c>
      <c r="E54" s="231">
        <v>34742096.32</v>
      </c>
      <c r="F54" s="231">
        <v>47</v>
      </c>
      <c r="G54" s="231">
        <v>6262706.9100000001</v>
      </c>
      <c r="H54" s="231">
        <v>65</v>
      </c>
      <c r="I54" s="231">
        <v>8659566</v>
      </c>
      <c r="J54" s="231">
        <v>221</v>
      </c>
      <c r="K54" s="231">
        <v>47981016.130000003</v>
      </c>
      <c r="L54" s="231">
        <v>83</v>
      </c>
      <c r="M54" s="231">
        <v>27868827.199999999</v>
      </c>
      <c r="N54" s="231">
        <v>52</v>
      </c>
      <c r="O54" s="233">
        <v>17780539.370000001</v>
      </c>
    </row>
    <row r="55" spans="2:15" ht="52.8">
      <c r="B55" s="259" t="s">
        <v>640</v>
      </c>
      <c r="C55" s="253">
        <v>2110</v>
      </c>
      <c r="D55" s="256">
        <v>76</v>
      </c>
      <c r="E55" s="231">
        <v>34742096.32</v>
      </c>
      <c r="F55" s="231">
        <v>47</v>
      </c>
      <c r="G55" s="231">
        <v>6262706.9100000001</v>
      </c>
      <c r="H55" s="231">
        <v>65</v>
      </c>
      <c r="I55" s="231">
        <v>8659566</v>
      </c>
      <c r="J55" s="231">
        <v>221</v>
      </c>
      <c r="K55" s="231">
        <v>47981016.130000003</v>
      </c>
      <c r="L55" s="231">
        <v>83</v>
      </c>
      <c r="M55" s="231">
        <v>27868827.199999999</v>
      </c>
      <c r="N55" s="231">
        <v>52</v>
      </c>
      <c r="O55" s="233">
        <v>17780539.370000001</v>
      </c>
    </row>
    <row r="56" spans="2:15">
      <c r="B56" s="259"/>
      <c r="C56" s="253"/>
      <c r="D56" s="256"/>
      <c r="E56" s="231"/>
      <c r="F56" s="231"/>
      <c r="G56" s="231"/>
      <c r="H56" s="231"/>
      <c r="I56" s="231"/>
      <c r="J56" s="231"/>
      <c r="K56" s="231"/>
      <c r="L56" s="231"/>
      <c r="M56" s="231"/>
      <c r="N56" s="231"/>
      <c r="O56" s="233"/>
    </row>
    <row r="57" spans="2:15">
      <c r="B57" s="553" t="s">
        <v>641</v>
      </c>
      <c r="C57" s="253">
        <v>2200</v>
      </c>
      <c r="D57" s="256">
        <v>1</v>
      </c>
      <c r="E57" s="231">
        <v>26838</v>
      </c>
      <c r="F57" s="231">
        <v>1</v>
      </c>
      <c r="G57" s="231">
        <v>24816</v>
      </c>
      <c r="H57" s="231">
        <v>1</v>
      </c>
      <c r="I57" s="231">
        <v>55600</v>
      </c>
      <c r="J57" s="231">
        <v>7</v>
      </c>
      <c r="K57" s="231">
        <v>220307</v>
      </c>
      <c r="L57" s="231">
        <v>2</v>
      </c>
      <c r="M57" s="231">
        <v>139040</v>
      </c>
      <c r="N57" s="231"/>
      <c r="O57" s="233"/>
    </row>
    <row r="58" spans="2:15">
      <c r="B58" s="249" t="s">
        <v>643</v>
      </c>
      <c r="C58" s="253">
        <v>3000</v>
      </c>
      <c r="D58" s="262">
        <f>D59+D62</f>
        <v>7</v>
      </c>
      <c r="E58" s="262">
        <f>E59+E62</f>
        <v>560466.99</v>
      </c>
      <c r="F58" s="262"/>
      <c r="G58" s="262"/>
      <c r="H58" s="262">
        <f t="shared" ref="H58:M58" si="2">H59+H62</f>
        <v>5</v>
      </c>
      <c r="I58" s="262">
        <f t="shared" si="2"/>
        <v>121500</v>
      </c>
      <c r="J58" s="262">
        <f t="shared" si="2"/>
        <v>1</v>
      </c>
      <c r="K58" s="262">
        <f t="shared" si="2"/>
        <v>42295</v>
      </c>
      <c r="L58" s="262">
        <f t="shared" si="2"/>
        <v>18</v>
      </c>
      <c r="M58" s="262">
        <f t="shared" si="2"/>
        <v>650160</v>
      </c>
      <c r="N58" s="262"/>
      <c r="O58" s="557"/>
    </row>
    <row r="59" spans="2:15" ht="26.4">
      <c r="B59" s="553" t="s">
        <v>639</v>
      </c>
      <c r="C59" s="253">
        <v>3100</v>
      </c>
      <c r="D59" s="256">
        <v>6</v>
      </c>
      <c r="E59" s="231">
        <v>531066.99</v>
      </c>
      <c r="F59" s="231"/>
      <c r="G59" s="231"/>
      <c r="H59" s="231"/>
      <c r="I59" s="231"/>
      <c r="J59" s="231"/>
      <c r="K59" s="231"/>
      <c r="L59" s="231">
        <v>15</v>
      </c>
      <c r="M59" s="231">
        <v>433160</v>
      </c>
      <c r="N59" s="231"/>
      <c r="O59" s="233"/>
    </row>
    <row r="60" spans="2:15" ht="52.8">
      <c r="B60" s="259" t="s">
        <v>640</v>
      </c>
      <c r="C60" s="253">
        <v>3110</v>
      </c>
      <c r="D60" s="256">
        <v>6</v>
      </c>
      <c r="E60" s="231">
        <v>531066.99</v>
      </c>
      <c r="F60" s="231"/>
      <c r="G60" s="231"/>
      <c r="H60" s="231"/>
      <c r="I60" s="231"/>
      <c r="J60" s="231"/>
      <c r="K60" s="231"/>
      <c r="L60" s="231">
        <v>15</v>
      </c>
      <c r="M60" s="231">
        <v>433160</v>
      </c>
      <c r="N60" s="231"/>
      <c r="O60" s="233"/>
    </row>
    <row r="61" spans="2:15">
      <c r="B61" s="259"/>
      <c r="C61" s="253"/>
      <c r="D61" s="256"/>
      <c r="E61" s="231"/>
      <c r="F61" s="231"/>
      <c r="G61" s="231"/>
      <c r="H61" s="231"/>
      <c r="I61" s="231"/>
      <c r="J61" s="231"/>
      <c r="K61" s="231"/>
      <c r="L61" s="231"/>
      <c r="M61" s="231"/>
      <c r="N61" s="231"/>
      <c r="O61" s="233"/>
    </row>
    <row r="62" spans="2:15">
      <c r="B62" s="553" t="s">
        <v>641</v>
      </c>
      <c r="C62" s="253">
        <v>3200</v>
      </c>
      <c r="D62" s="256">
        <v>1</v>
      </c>
      <c r="E62" s="231">
        <v>29400</v>
      </c>
      <c r="F62" s="231"/>
      <c r="G62" s="231"/>
      <c r="H62" s="231">
        <v>5</v>
      </c>
      <c r="I62" s="231">
        <v>121500</v>
      </c>
      <c r="J62" s="231">
        <v>1</v>
      </c>
      <c r="K62" s="231">
        <v>42295</v>
      </c>
      <c r="L62" s="231">
        <v>3</v>
      </c>
      <c r="M62" s="231">
        <v>217000</v>
      </c>
      <c r="N62" s="231"/>
      <c r="O62" s="233"/>
    </row>
    <row r="63" spans="2:15">
      <c r="B63" s="249" t="s">
        <v>644</v>
      </c>
      <c r="C63" s="253">
        <v>4000</v>
      </c>
      <c r="D63" s="262"/>
      <c r="E63" s="262"/>
      <c r="F63" s="262"/>
      <c r="G63" s="262"/>
      <c r="H63" s="262"/>
      <c r="I63" s="262"/>
      <c r="J63" s="262"/>
      <c r="K63" s="262"/>
      <c r="L63" s="262">
        <f>L64+L67</f>
        <v>54</v>
      </c>
      <c r="M63" s="262">
        <f>M64+M67</f>
        <v>21977411</v>
      </c>
      <c r="N63" s="262"/>
      <c r="O63" s="557"/>
    </row>
    <row r="64" spans="2:15" ht="26.4">
      <c r="B64" s="553" t="s">
        <v>639</v>
      </c>
      <c r="C64" s="253">
        <v>4100</v>
      </c>
      <c r="D64" s="256"/>
      <c r="E64" s="231"/>
      <c r="F64" s="231"/>
      <c r="G64" s="231"/>
      <c r="H64" s="231"/>
      <c r="I64" s="231"/>
      <c r="J64" s="231"/>
      <c r="K64" s="231"/>
      <c r="L64" s="231">
        <v>54</v>
      </c>
      <c r="M64" s="231">
        <v>21977411</v>
      </c>
      <c r="N64" s="231"/>
      <c r="O64" s="233"/>
    </row>
    <row r="65" spans="2:15" ht="52.8">
      <c r="B65" s="259" t="s">
        <v>640</v>
      </c>
      <c r="C65" s="253">
        <v>4110</v>
      </c>
      <c r="D65" s="256"/>
      <c r="E65" s="231"/>
      <c r="F65" s="231"/>
      <c r="G65" s="231"/>
      <c r="H65" s="231"/>
      <c r="I65" s="231"/>
      <c r="J65" s="231"/>
      <c r="K65" s="231"/>
      <c r="L65" s="231">
        <v>54</v>
      </c>
      <c r="M65" s="231">
        <v>21977411</v>
      </c>
      <c r="N65" s="231"/>
      <c r="O65" s="233"/>
    </row>
    <row r="66" spans="2:15">
      <c r="B66" s="259"/>
      <c r="C66" s="558"/>
      <c r="D66" s="256"/>
      <c r="E66" s="231"/>
      <c r="F66" s="231"/>
      <c r="G66" s="231"/>
      <c r="H66" s="231"/>
      <c r="I66" s="231"/>
      <c r="J66" s="231"/>
      <c r="K66" s="231"/>
      <c r="L66" s="231"/>
      <c r="M66" s="231"/>
      <c r="N66" s="231"/>
      <c r="O66" s="233"/>
    </row>
    <row r="67" spans="2:15">
      <c r="B67" s="553" t="s">
        <v>641</v>
      </c>
      <c r="C67" s="558">
        <v>4200</v>
      </c>
      <c r="D67" s="256"/>
      <c r="E67" s="231"/>
      <c r="F67" s="231"/>
      <c r="G67" s="231"/>
      <c r="H67" s="231"/>
      <c r="I67" s="231"/>
      <c r="J67" s="231"/>
      <c r="K67" s="231"/>
      <c r="L67" s="231"/>
      <c r="M67" s="231"/>
      <c r="N67" s="231"/>
      <c r="O67" s="233"/>
    </row>
    <row r="68" spans="2:15">
      <c r="B68" s="215" t="s">
        <v>239</v>
      </c>
      <c r="C68" s="560">
        <v>9000</v>
      </c>
      <c r="D68" s="568">
        <f t="shared" ref="D68:O68" si="3">D48+D53+D58+D63</f>
        <v>84</v>
      </c>
      <c r="E68" s="568">
        <f t="shared" si="3"/>
        <v>35329401.310000002</v>
      </c>
      <c r="F68" s="568">
        <f t="shared" si="3"/>
        <v>48</v>
      </c>
      <c r="G68" s="568">
        <f t="shared" si="3"/>
        <v>6287522.9100000001</v>
      </c>
      <c r="H68" s="568">
        <f t="shared" si="3"/>
        <v>71</v>
      </c>
      <c r="I68" s="568">
        <f t="shared" si="3"/>
        <v>8836666</v>
      </c>
      <c r="J68" s="568">
        <f t="shared" si="3"/>
        <v>229</v>
      </c>
      <c r="K68" s="568">
        <f t="shared" si="3"/>
        <v>48243618.130000003</v>
      </c>
      <c r="L68" s="568">
        <f t="shared" si="3"/>
        <v>157</v>
      </c>
      <c r="M68" s="568">
        <f t="shared" si="3"/>
        <v>50635438.200000003</v>
      </c>
      <c r="N68" s="568">
        <f t="shared" si="3"/>
        <v>52</v>
      </c>
      <c r="O68" s="569">
        <f t="shared" si="3"/>
        <v>17780539.370000001</v>
      </c>
    </row>
    <row r="69" spans="2:15">
      <c r="B69" s="570"/>
      <c r="C69" s="269"/>
    </row>
    <row r="70" spans="2:15">
      <c r="B70" s="959" t="s">
        <v>655</v>
      </c>
      <c r="C70" s="959"/>
      <c r="D70" s="959"/>
      <c r="E70" s="959"/>
      <c r="F70" s="959"/>
      <c r="G70" s="959"/>
      <c r="H70" s="959"/>
      <c r="I70" s="959"/>
      <c r="J70" s="959"/>
      <c r="K70" s="959"/>
      <c r="L70" s="959"/>
      <c r="M70" s="959"/>
      <c r="N70" s="959"/>
      <c r="O70" s="959"/>
    </row>
    <row r="71" spans="2:15">
      <c r="B71" s="571"/>
      <c r="C71" s="571"/>
      <c r="D71" s="571"/>
      <c r="E71" s="571"/>
      <c r="F71" s="571"/>
      <c r="G71" s="571"/>
      <c r="H71" s="571"/>
      <c r="I71" s="571"/>
      <c r="J71" s="571"/>
      <c r="K71" s="571"/>
      <c r="L71" s="571"/>
      <c r="M71" s="571"/>
      <c r="N71" s="571"/>
      <c r="O71" s="571"/>
    </row>
    <row r="72" spans="2:15">
      <c r="B72" s="791" t="s">
        <v>628</v>
      </c>
      <c r="C72" s="791" t="s">
        <v>258</v>
      </c>
      <c r="D72" s="960" t="s">
        <v>656</v>
      </c>
      <c r="E72" s="960"/>
      <c r="F72" s="960"/>
      <c r="G72" s="960"/>
      <c r="H72" s="960"/>
      <c r="I72" s="960"/>
      <c r="J72" s="960"/>
      <c r="K72" s="960"/>
      <c r="L72" s="960"/>
      <c r="M72" s="960"/>
      <c r="N72" s="960"/>
      <c r="O72" s="960"/>
    </row>
    <row r="73" spans="2:15">
      <c r="B73" s="791"/>
      <c r="C73" s="791"/>
      <c r="D73" s="960" t="s">
        <v>657</v>
      </c>
      <c r="E73" s="960"/>
      <c r="F73" s="960"/>
      <c r="G73" s="960"/>
      <c r="H73" s="960"/>
      <c r="I73" s="960"/>
      <c r="J73" s="960"/>
      <c r="K73" s="960"/>
      <c r="L73" s="960"/>
      <c r="M73" s="960"/>
      <c r="N73" s="960"/>
      <c r="O73" s="960"/>
    </row>
    <row r="74" spans="2:15">
      <c r="B74" s="791"/>
      <c r="C74" s="791"/>
      <c r="D74" s="791" t="s">
        <v>651</v>
      </c>
      <c r="E74" s="791" t="s">
        <v>658</v>
      </c>
      <c r="F74" s="791" t="s">
        <v>659</v>
      </c>
      <c r="G74" s="791" t="s">
        <v>660</v>
      </c>
      <c r="H74" s="791" t="s">
        <v>661</v>
      </c>
      <c r="I74" s="791" t="s">
        <v>662</v>
      </c>
      <c r="J74" s="791" t="s">
        <v>663</v>
      </c>
      <c r="K74" s="791" t="s">
        <v>664</v>
      </c>
      <c r="L74" s="791" t="s">
        <v>665</v>
      </c>
      <c r="M74" s="791" t="s">
        <v>666</v>
      </c>
      <c r="N74" s="791" t="s">
        <v>646</v>
      </c>
      <c r="O74" s="791"/>
    </row>
    <row r="75" spans="2:15">
      <c r="B75" s="791"/>
      <c r="C75" s="791"/>
      <c r="D75" s="791"/>
      <c r="E75" s="791"/>
      <c r="F75" s="791"/>
      <c r="G75" s="791"/>
      <c r="H75" s="791"/>
      <c r="I75" s="791"/>
      <c r="J75" s="791"/>
      <c r="K75" s="791"/>
      <c r="L75" s="791"/>
      <c r="M75" s="791"/>
      <c r="N75" s="791"/>
      <c r="O75" s="791"/>
    </row>
    <row r="76" spans="2:15">
      <c r="B76" s="791"/>
      <c r="C76" s="791"/>
      <c r="D76" s="791"/>
      <c r="E76" s="791"/>
      <c r="F76" s="791"/>
      <c r="G76" s="791"/>
      <c r="H76" s="791"/>
      <c r="I76" s="791"/>
      <c r="J76" s="791"/>
      <c r="K76" s="791"/>
      <c r="L76" s="791"/>
      <c r="M76" s="791"/>
      <c r="N76" s="791"/>
      <c r="O76" s="791"/>
    </row>
    <row r="77" spans="2:15">
      <c r="B77" s="272">
        <v>1</v>
      </c>
      <c r="C77" s="275">
        <v>2</v>
      </c>
      <c r="D77" s="275">
        <v>23</v>
      </c>
      <c r="E77" s="275">
        <v>24</v>
      </c>
      <c r="F77" s="275">
        <v>25</v>
      </c>
      <c r="G77" s="275">
        <v>26</v>
      </c>
      <c r="H77" s="275">
        <v>27</v>
      </c>
      <c r="I77" s="275">
        <v>28</v>
      </c>
      <c r="J77" s="275">
        <v>29</v>
      </c>
      <c r="K77" s="275">
        <v>30</v>
      </c>
      <c r="L77" s="275">
        <v>31</v>
      </c>
      <c r="M77" s="275">
        <v>32</v>
      </c>
      <c r="N77" s="956">
        <v>33</v>
      </c>
      <c r="O77" s="956"/>
    </row>
    <row r="78" spans="2:15" ht="26.4">
      <c r="B78" s="277" t="s">
        <v>638</v>
      </c>
      <c r="C78" s="250">
        <v>1000</v>
      </c>
      <c r="D78" s="552"/>
      <c r="E78" s="552"/>
      <c r="F78" s="552"/>
      <c r="G78" s="552"/>
      <c r="H78" s="552"/>
      <c r="I78" s="552"/>
      <c r="J78" s="552"/>
      <c r="K78" s="552"/>
      <c r="L78" s="552"/>
      <c r="M78" s="552"/>
      <c r="N78" s="957"/>
      <c r="O78" s="958"/>
    </row>
    <row r="79" spans="2:15" ht="26.4">
      <c r="B79" s="553" t="s">
        <v>639</v>
      </c>
      <c r="C79" s="253">
        <v>1100</v>
      </c>
      <c r="D79" s="256"/>
      <c r="E79" s="231"/>
      <c r="F79" s="231"/>
      <c r="G79" s="231"/>
      <c r="H79" s="231"/>
      <c r="I79" s="231"/>
      <c r="J79" s="231"/>
      <c r="K79" s="231"/>
      <c r="L79" s="231"/>
      <c r="M79" s="231"/>
      <c r="N79" s="952"/>
      <c r="O79" s="953"/>
    </row>
    <row r="80" spans="2:15" ht="52.8">
      <c r="B80" s="259" t="s">
        <v>640</v>
      </c>
      <c r="C80" s="253">
        <v>1110</v>
      </c>
      <c r="D80" s="256"/>
      <c r="E80" s="231"/>
      <c r="F80" s="231"/>
      <c r="G80" s="231"/>
      <c r="H80" s="231"/>
      <c r="I80" s="231"/>
      <c r="J80" s="231"/>
      <c r="K80" s="231"/>
      <c r="L80" s="231"/>
      <c r="M80" s="231"/>
      <c r="N80" s="952"/>
      <c r="O80" s="953"/>
    </row>
    <row r="81" spans="2:15">
      <c r="B81" s="259"/>
      <c r="C81" s="253"/>
      <c r="D81" s="256"/>
      <c r="E81" s="231"/>
      <c r="F81" s="231"/>
      <c r="G81" s="231"/>
      <c r="H81" s="231"/>
      <c r="I81" s="231"/>
      <c r="J81" s="231"/>
      <c r="K81" s="231"/>
      <c r="L81" s="231"/>
      <c r="M81" s="231"/>
      <c r="N81" s="554"/>
      <c r="O81" s="555"/>
    </row>
    <row r="82" spans="2:15">
      <c r="B82" s="553" t="s">
        <v>641</v>
      </c>
      <c r="C82" s="253">
        <v>1200</v>
      </c>
      <c r="D82" s="256"/>
      <c r="E82" s="231"/>
      <c r="F82" s="231"/>
      <c r="G82" s="231"/>
      <c r="H82" s="231"/>
      <c r="I82" s="231"/>
      <c r="J82" s="231"/>
      <c r="K82" s="231"/>
      <c r="L82" s="231"/>
      <c r="M82" s="231"/>
      <c r="N82" s="952"/>
      <c r="O82" s="953"/>
    </row>
    <row r="83" spans="2:15" ht="19.5" customHeight="1">
      <c r="B83" s="556" t="s">
        <v>642</v>
      </c>
      <c r="C83" s="253">
        <v>2000</v>
      </c>
      <c r="D83" s="262">
        <f t="shared" ref="D83:K83" si="4">D84+D87</f>
        <v>8122715.5899999999</v>
      </c>
      <c r="E83" s="262">
        <f t="shared" si="4"/>
        <v>12986542.16</v>
      </c>
      <c r="F83" s="262">
        <f t="shared" si="4"/>
        <v>2521357.84</v>
      </c>
      <c r="G83" s="262">
        <f t="shared" si="4"/>
        <v>19694358.600000001</v>
      </c>
      <c r="H83" s="262">
        <f t="shared" si="4"/>
        <v>1644901.32</v>
      </c>
      <c r="I83" s="262">
        <f t="shared" si="4"/>
        <v>1075367.5</v>
      </c>
      <c r="J83" s="262">
        <f t="shared" si="4"/>
        <v>146953.09</v>
      </c>
      <c r="K83" s="262">
        <f t="shared" si="4"/>
        <v>139306.96</v>
      </c>
      <c r="L83" s="262"/>
      <c r="M83" s="262"/>
      <c r="N83" s="950">
        <f>N84+N87</f>
        <v>31749.51</v>
      </c>
      <c r="O83" s="951"/>
    </row>
    <row r="84" spans="2:15" ht="26.4">
      <c r="B84" s="553" t="s">
        <v>639</v>
      </c>
      <c r="C84" s="253">
        <v>2100</v>
      </c>
      <c r="D84" s="256">
        <v>8122715.5899999999</v>
      </c>
      <c r="E84" s="231">
        <v>12947095.439999999</v>
      </c>
      <c r="F84" s="231">
        <v>2521357.84</v>
      </c>
      <c r="G84" s="231">
        <v>19694358.600000001</v>
      </c>
      <c r="H84" s="231">
        <v>1644901.32</v>
      </c>
      <c r="I84" s="231">
        <v>1075367.5</v>
      </c>
      <c r="J84" s="231">
        <v>146953.09</v>
      </c>
      <c r="K84" s="231">
        <v>139306.96</v>
      </c>
      <c r="L84" s="231"/>
      <c r="M84" s="231"/>
      <c r="N84" s="952">
        <v>31749.51</v>
      </c>
      <c r="O84" s="953"/>
    </row>
    <row r="85" spans="2:15" ht="52.8">
      <c r="B85" s="259" t="s">
        <v>640</v>
      </c>
      <c r="C85" s="253">
        <v>2110</v>
      </c>
      <c r="D85" s="256">
        <v>8122715.5899999999</v>
      </c>
      <c r="E85" s="231">
        <v>12947095.439999999</v>
      </c>
      <c r="F85" s="231">
        <v>2521357.84</v>
      </c>
      <c r="G85" s="231">
        <v>19694358.600000001</v>
      </c>
      <c r="H85" s="231">
        <v>1644901.32</v>
      </c>
      <c r="I85" s="231">
        <v>1075367.5</v>
      </c>
      <c r="J85" s="231">
        <v>146953.09</v>
      </c>
      <c r="K85" s="231">
        <v>139306.96</v>
      </c>
      <c r="L85" s="231"/>
      <c r="M85" s="231"/>
      <c r="N85" s="952">
        <v>31749.51</v>
      </c>
      <c r="O85" s="953"/>
    </row>
    <row r="86" spans="2:15">
      <c r="B86" s="259"/>
      <c r="C86" s="253"/>
      <c r="D86" s="256"/>
      <c r="E86" s="231"/>
      <c r="F86" s="231"/>
      <c r="G86" s="231"/>
      <c r="H86" s="231"/>
      <c r="I86" s="231"/>
      <c r="J86" s="231"/>
      <c r="K86" s="231"/>
      <c r="L86" s="231"/>
      <c r="M86" s="231"/>
      <c r="N86" s="554"/>
      <c r="O86" s="555"/>
    </row>
    <row r="87" spans="2:15">
      <c r="B87" s="553" t="s">
        <v>641</v>
      </c>
      <c r="C87" s="253">
        <v>2200</v>
      </c>
      <c r="D87" s="256"/>
      <c r="E87" s="231">
        <v>39446.720000000001</v>
      </c>
      <c r="F87" s="231"/>
      <c r="G87" s="231"/>
      <c r="H87" s="231"/>
      <c r="I87" s="231"/>
      <c r="J87" s="231"/>
      <c r="K87" s="231"/>
      <c r="L87" s="231"/>
      <c r="M87" s="231"/>
      <c r="N87" s="952"/>
      <c r="O87" s="953"/>
    </row>
    <row r="88" spans="2:15">
      <c r="B88" s="249" t="s">
        <v>667</v>
      </c>
      <c r="C88" s="253">
        <v>3000</v>
      </c>
      <c r="D88" s="262"/>
      <c r="E88" s="262"/>
      <c r="F88" s="262"/>
      <c r="G88" s="262"/>
      <c r="H88" s="262"/>
      <c r="I88" s="262"/>
      <c r="J88" s="262"/>
      <c r="K88" s="262"/>
      <c r="L88" s="262"/>
      <c r="M88" s="262"/>
      <c r="N88" s="950"/>
      <c r="O88" s="951"/>
    </row>
    <row r="89" spans="2:15" ht="26.4">
      <c r="B89" s="553" t="s">
        <v>639</v>
      </c>
      <c r="C89" s="253">
        <v>3100</v>
      </c>
      <c r="D89" s="256"/>
      <c r="E89" s="231"/>
      <c r="F89" s="231"/>
      <c r="G89" s="231"/>
      <c r="H89" s="231"/>
      <c r="I89" s="231"/>
      <c r="J89" s="231"/>
      <c r="K89" s="231"/>
      <c r="L89" s="231"/>
      <c r="M89" s="231"/>
      <c r="N89" s="952"/>
      <c r="O89" s="953"/>
    </row>
    <row r="90" spans="2:15" ht="52.8">
      <c r="B90" s="259" t="s">
        <v>640</v>
      </c>
      <c r="C90" s="253">
        <v>3110</v>
      </c>
      <c r="D90" s="256"/>
      <c r="E90" s="231"/>
      <c r="F90" s="231"/>
      <c r="G90" s="231"/>
      <c r="H90" s="231"/>
      <c r="I90" s="231"/>
      <c r="J90" s="231"/>
      <c r="K90" s="231"/>
      <c r="L90" s="231"/>
      <c r="M90" s="231"/>
      <c r="N90" s="952"/>
      <c r="O90" s="953"/>
    </row>
    <row r="91" spans="2:15">
      <c r="B91" s="259"/>
      <c r="C91" s="253"/>
      <c r="D91" s="256"/>
      <c r="E91" s="231"/>
      <c r="F91" s="231"/>
      <c r="G91" s="231"/>
      <c r="H91" s="231"/>
      <c r="I91" s="231"/>
      <c r="J91" s="231"/>
      <c r="K91" s="231"/>
      <c r="L91" s="231"/>
      <c r="M91" s="231"/>
      <c r="N91" s="554"/>
      <c r="O91" s="555"/>
    </row>
    <row r="92" spans="2:15">
      <c r="B92" s="553" t="s">
        <v>641</v>
      </c>
      <c r="C92" s="253">
        <v>3200</v>
      </c>
      <c r="D92" s="256"/>
      <c r="E92" s="231"/>
      <c r="F92" s="231">
        <v>67666.77</v>
      </c>
      <c r="G92" s="231"/>
      <c r="H92" s="231"/>
      <c r="I92" s="231"/>
      <c r="J92" s="231"/>
      <c r="K92" s="231"/>
      <c r="L92" s="231"/>
      <c r="M92" s="231"/>
      <c r="N92" s="952"/>
      <c r="O92" s="953"/>
    </row>
    <row r="93" spans="2:15">
      <c r="B93" s="249" t="s">
        <v>668</v>
      </c>
      <c r="C93" s="253">
        <v>4000</v>
      </c>
      <c r="D93" s="262"/>
      <c r="E93" s="262">
        <f>E94+E97</f>
        <v>14090137.960000001</v>
      </c>
      <c r="F93" s="262"/>
      <c r="G93" s="262"/>
      <c r="H93" s="262"/>
      <c r="I93" s="262"/>
      <c r="J93" s="262"/>
      <c r="K93" s="262"/>
      <c r="L93" s="262"/>
      <c r="M93" s="262"/>
      <c r="N93" s="950"/>
      <c r="O93" s="951"/>
    </row>
    <row r="94" spans="2:15" ht="26.4">
      <c r="B94" s="553" t="s">
        <v>639</v>
      </c>
      <c r="C94" s="253">
        <v>4100</v>
      </c>
      <c r="D94" s="256"/>
      <c r="E94" s="231">
        <v>14090137.960000001</v>
      </c>
      <c r="F94" s="231"/>
      <c r="G94" s="231"/>
      <c r="H94" s="231"/>
      <c r="I94" s="231"/>
      <c r="J94" s="231"/>
      <c r="K94" s="231"/>
      <c r="L94" s="231"/>
      <c r="M94" s="231"/>
      <c r="N94" s="952"/>
      <c r="O94" s="953"/>
    </row>
    <row r="95" spans="2:15" ht="52.8">
      <c r="B95" s="259" t="s">
        <v>640</v>
      </c>
      <c r="C95" s="253">
        <v>4110</v>
      </c>
      <c r="D95" s="256"/>
      <c r="E95" s="231">
        <v>14090137.960000001</v>
      </c>
      <c r="F95" s="231"/>
      <c r="G95" s="231"/>
      <c r="H95" s="231"/>
      <c r="I95" s="231"/>
      <c r="J95" s="231"/>
      <c r="K95" s="231"/>
      <c r="L95" s="231"/>
      <c r="M95" s="231"/>
      <c r="N95" s="952"/>
      <c r="O95" s="953"/>
    </row>
    <row r="96" spans="2:15">
      <c r="B96" s="259"/>
      <c r="C96" s="253"/>
      <c r="D96" s="256"/>
      <c r="E96" s="231"/>
      <c r="F96" s="231"/>
      <c r="G96" s="231"/>
      <c r="H96" s="231"/>
      <c r="I96" s="231"/>
      <c r="J96" s="231"/>
      <c r="K96" s="231"/>
      <c r="L96" s="231"/>
      <c r="M96" s="231"/>
      <c r="N96" s="554"/>
      <c r="O96" s="555"/>
    </row>
    <row r="97" spans="2:15">
      <c r="B97" s="553" t="s">
        <v>641</v>
      </c>
      <c r="C97" s="253">
        <v>4200</v>
      </c>
      <c r="D97" s="256"/>
      <c r="E97" s="231"/>
      <c r="F97" s="231"/>
      <c r="G97" s="231"/>
      <c r="H97" s="231"/>
      <c r="I97" s="231"/>
      <c r="J97" s="231"/>
      <c r="K97" s="231"/>
      <c r="L97" s="231"/>
      <c r="M97" s="231"/>
      <c r="N97" s="952"/>
      <c r="O97" s="953"/>
    </row>
    <row r="98" spans="2:15" ht="15.75" customHeight="1">
      <c r="B98" s="215" t="s">
        <v>239</v>
      </c>
      <c r="C98" s="573">
        <v>9000</v>
      </c>
      <c r="D98" s="561">
        <f t="shared" ref="D98:K98" si="5">D78+D83+D88+D93</f>
        <v>8122715.5899999999</v>
      </c>
      <c r="E98" s="561">
        <f t="shared" si="5"/>
        <v>27076680.120000001</v>
      </c>
      <c r="F98" s="561">
        <f t="shared" si="5"/>
        <v>2521357.84</v>
      </c>
      <c r="G98" s="561">
        <f t="shared" si="5"/>
        <v>19694358.600000001</v>
      </c>
      <c r="H98" s="561">
        <f t="shared" si="5"/>
        <v>1644901.32</v>
      </c>
      <c r="I98" s="561">
        <f t="shared" si="5"/>
        <v>1075367.5</v>
      </c>
      <c r="J98" s="561">
        <f t="shared" si="5"/>
        <v>146953.09</v>
      </c>
      <c r="K98" s="561">
        <f t="shared" si="5"/>
        <v>139306.96</v>
      </c>
      <c r="L98" s="561"/>
      <c r="M98" s="561"/>
      <c r="N98" s="954">
        <f>N78+N83+N88+N93</f>
        <v>31749.51</v>
      </c>
      <c r="O98" s="955"/>
    </row>
  </sheetData>
  <mergeCells count="180">
    <mergeCell ref="N1:O1"/>
    <mergeCell ref="B2:N2"/>
    <mergeCell ref="N3:O3"/>
    <mergeCell ref="C4:E4"/>
    <mergeCell ref="F4:H4"/>
    <mergeCell ref="L4:M4"/>
    <mergeCell ref="N4:O4"/>
    <mergeCell ref="L5:M5"/>
    <mergeCell ref="N5:O5"/>
    <mergeCell ref="L6:M6"/>
    <mergeCell ref="N6:O6"/>
    <mergeCell ref="C7:K7"/>
    <mergeCell ref="L7:M7"/>
    <mergeCell ref="N7:O7"/>
    <mergeCell ref="B8:B9"/>
    <mergeCell ref="L8:M9"/>
    <mergeCell ref="N8:O8"/>
    <mergeCell ref="C9:K9"/>
    <mergeCell ref="N9:O9"/>
    <mergeCell ref="L10:M10"/>
    <mergeCell ref="N10:O10"/>
    <mergeCell ref="N11:O11"/>
    <mergeCell ref="B13:O13"/>
    <mergeCell ref="B15:B19"/>
    <mergeCell ref="C15:C19"/>
    <mergeCell ref="D15:O15"/>
    <mergeCell ref="D16:D19"/>
    <mergeCell ref="E16:O16"/>
    <mergeCell ref="E17:E19"/>
    <mergeCell ref="F17:I17"/>
    <mergeCell ref="J17:O17"/>
    <mergeCell ref="F18:F19"/>
    <mergeCell ref="G18:I18"/>
    <mergeCell ref="J18:K19"/>
    <mergeCell ref="L18:O18"/>
    <mergeCell ref="H19:I19"/>
    <mergeCell ref="L19:M19"/>
    <mergeCell ref="N19:O19"/>
    <mergeCell ref="H20:I20"/>
    <mergeCell ref="J20:K20"/>
    <mergeCell ref="L20:M20"/>
    <mergeCell ref="N20:O20"/>
    <mergeCell ref="H21:I21"/>
    <mergeCell ref="J21:K21"/>
    <mergeCell ref="L21:M21"/>
    <mergeCell ref="N21:O21"/>
    <mergeCell ref="H22:I22"/>
    <mergeCell ref="J22:K22"/>
    <mergeCell ref="L22:M22"/>
    <mergeCell ref="N22:O22"/>
    <mergeCell ref="H23:I23"/>
    <mergeCell ref="J23:K23"/>
    <mergeCell ref="L23:M23"/>
    <mergeCell ref="N23:O23"/>
    <mergeCell ref="H24:I24"/>
    <mergeCell ref="J24:K24"/>
    <mergeCell ref="L24:M24"/>
    <mergeCell ref="N24:O24"/>
    <mergeCell ref="H25:I25"/>
    <mergeCell ref="J25:K25"/>
    <mergeCell ref="L25:M25"/>
    <mergeCell ref="N25:O25"/>
    <mergeCell ref="H26:I26"/>
    <mergeCell ref="J26:K26"/>
    <mergeCell ref="L26:M26"/>
    <mergeCell ref="N26:O26"/>
    <mergeCell ref="H27:I27"/>
    <mergeCell ref="J27:K27"/>
    <mergeCell ref="L27:M27"/>
    <mergeCell ref="N27:O27"/>
    <mergeCell ref="H28:I28"/>
    <mergeCell ref="J28:K28"/>
    <mergeCell ref="L28:M28"/>
    <mergeCell ref="N28:O28"/>
    <mergeCell ref="H29:I29"/>
    <mergeCell ref="J29:K29"/>
    <mergeCell ref="L29:M29"/>
    <mergeCell ref="N29:O29"/>
    <mergeCell ref="H30:I30"/>
    <mergeCell ref="J30:K30"/>
    <mergeCell ref="L30:M30"/>
    <mergeCell ref="N30:O30"/>
    <mergeCell ref="H31:I31"/>
    <mergeCell ref="J31:K31"/>
    <mergeCell ref="L31:M31"/>
    <mergeCell ref="N31:O31"/>
    <mergeCell ref="H32:I32"/>
    <mergeCell ref="J32:K32"/>
    <mergeCell ref="L32:M32"/>
    <mergeCell ref="N32:O32"/>
    <mergeCell ref="H33:I33"/>
    <mergeCell ref="J33:K33"/>
    <mergeCell ref="L33:M33"/>
    <mergeCell ref="N33:O33"/>
    <mergeCell ref="H34:I34"/>
    <mergeCell ref="J34:K34"/>
    <mergeCell ref="N34:O34"/>
    <mergeCell ref="H35:I35"/>
    <mergeCell ref="J35:K35"/>
    <mergeCell ref="L35:M35"/>
    <mergeCell ref="N35:O35"/>
    <mergeCell ref="H36:I36"/>
    <mergeCell ref="J36:K36"/>
    <mergeCell ref="L36:M36"/>
    <mergeCell ref="N36:O36"/>
    <mergeCell ref="H37:I37"/>
    <mergeCell ref="J37:K37"/>
    <mergeCell ref="L37:M37"/>
    <mergeCell ref="N37:O37"/>
    <mergeCell ref="H38:I38"/>
    <mergeCell ref="J38:K38"/>
    <mergeCell ref="L38:M38"/>
    <mergeCell ref="N38:O38"/>
    <mergeCell ref="H39:I39"/>
    <mergeCell ref="J39:K39"/>
    <mergeCell ref="L39:M39"/>
    <mergeCell ref="N39:O39"/>
    <mergeCell ref="H40:I40"/>
    <mergeCell ref="J40:K40"/>
    <mergeCell ref="L40:M40"/>
    <mergeCell ref="N40:O40"/>
    <mergeCell ref="H41:I41"/>
    <mergeCell ref="J41:K41"/>
    <mergeCell ref="L41:M41"/>
    <mergeCell ref="N41:O41"/>
    <mergeCell ref="B43:B46"/>
    <mergeCell ref="C43:C46"/>
    <mergeCell ref="D43:O43"/>
    <mergeCell ref="D44:E44"/>
    <mergeCell ref="F44:G44"/>
    <mergeCell ref="H44:I44"/>
    <mergeCell ref="J44:K44"/>
    <mergeCell ref="L44:M44"/>
    <mergeCell ref="N44:O44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N45:N46"/>
    <mergeCell ref="O45:O46"/>
    <mergeCell ref="B70:O70"/>
    <mergeCell ref="B72:B76"/>
    <mergeCell ref="C72:C76"/>
    <mergeCell ref="D72:O72"/>
    <mergeCell ref="D73:O73"/>
    <mergeCell ref="D74:D76"/>
    <mergeCell ref="E74:E76"/>
    <mergeCell ref="F74:F76"/>
    <mergeCell ref="G74:G76"/>
    <mergeCell ref="H74:H76"/>
    <mergeCell ref="I74:I76"/>
    <mergeCell ref="J74:J76"/>
    <mergeCell ref="K74:K76"/>
    <mergeCell ref="L74:L76"/>
    <mergeCell ref="M74:M76"/>
    <mergeCell ref="N74:O76"/>
    <mergeCell ref="N77:O77"/>
    <mergeCell ref="N78:O78"/>
    <mergeCell ref="N79:O79"/>
    <mergeCell ref="N80:O80"/>
    <mergeCell ref="N82:O82"/>
    <mergeCell ref="N83:O83"/>
    <mergeCell ref="N84:O84"/>
    <mergeCell ref="N85:O85"/>
    <mergeCell ref="N87:O87"/>
    <mergeCell ref="N88:O88"/>
    <mergeCell ref="N89:O89"/>
    <mergeCell ref="N90:O90"/>
    <mergeCell ref="N92:O92"/>
    <mergeCell ref="N93:O93"/>
    <mergeCell ref="N94:O94"/>
    <mergeCell ref="N95:O95"/>
    <mergeCell ref="N97:O97"/>
    <mergeCell ref="N98:O98"/>
  </mergeCells>
  <pageMargins left="0.62992125984251968" right="0.62992125984251968" top="0.70866141732283472" bottom="0.59055118110236227" header="0.31496062992125984" footer="0.31496062992125984"/>
  <pageSetup paperSize="9" scale="67" fitToHeight="3" orientation="landscape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>
  <sheetPr published="0">
    <pageSetUpPr fitToPage="1"/>
  </sheetPr>
  <dimension ref="A1:IW33"/>
  <sheetViews>
    <sheetView topLeftCell="B13" workbookViewId="0">
      <selection activeCell="R16" sqref="R16"/>
    </sheetView>
  </sheetViews>
  <sheetFormatPr defaultColWidth="9.109375" defaultRowHeight="13.2" customHeight="1"/>
  <cols>
    <col min="1" max="1" width="0.44140625" style="169" customWidth="1"/>
    <col min="2" max="2" width="44.33203125" style="220" customWidth="1"/>
    <col min="3" max="3" width="7.6640625" style="169" customWidth="1"/>
    <col min="4" max="4" width="16.5546875" style="169" customWidth="1"/>
    <col min="5" max="5" width="18.33203125" style="169" customWidth="1"/>
    <col min="6" max="6" width="15.88671875" style="169" customWidth="1"/>
    <col min="7" max="8" width="15.6640625" style="169" customWidth="1"/>
    <col min="9" max="9" width="19" style="169" customWidth="1"/>
    <col min="10" max="10" width="11.6640625" style="169" customWidth="1"/>
    <col min="11" max="12" width="15.6640625" style="169" customWidth="1"/>
    <col min="13" max="25" width="12.6640625" style="169" customWidth="1"/>
    <col min="26" max="232" width="9.109375" style="169" customWidth="1"/>
    <col min="233" max="233" width="47.6640625" style="169" customWidth="1"/>
    <col min="234" max="234" width="6.5546875" style="169" customWidth="1"/>
    <col min="235" max="235" width="20.5546875" style="169" customWidth="1"/>
    <col min="236" max="245" width="0" style="169" hidden="1"/>
    <col min="246" max="246" width="21.88671875" style="169" customWidth="1"/>
    <col min="247" max="247" width="21.6640625" style="169" customWidth="1"/>
    <col min="248" max="248" width="22.44140625" style="169" customWidth="1"/>
    <col min="249" max="250" width="20.88671875" style="169" customWidth="1"/>
    <col min="251" max="251" width="19.33203125" style="169" customWidth="1"/>
    <col min="252" max="252" width="21" style="169" customWidth="1"/>
    <col min="253" max="257" width="9.109375" style="169" customWidth="1"/>
    <col min="258" max="16384" width="9.109375" style="24"/>
  </cols>
  <sheetData>
    <row r="1" spans="2:12">
      <c r="B1" s="989" t="s">
        <v>669</v>
      </c>
      <c r="C1" s="989"/>
      <c r="D1" s="989"/>
      <c r="E1" s="989"/>
      <c r="F1" s="989"/>
      <c r="G1" s="989"/>
      <c r="H1" s="989"/>
      <c r="I1" s="989"/>
      <c r="J1" s="989"/>
      <c r="K1" s="989"/>
      <c r="L1" s="989"/>
    </row>
    <row r="2" spans="2:12">
      <c r="B2" s="990" t="s">
        <v>84</v>
      </c>
      <c r="C2" s="792" t="s">
        <v>258</v>
      </c>
      <c r="D2" s="792" t="s">
        <v>670</v>
      </c>
      <c r="E2" s="791" t="s">
        <v>671</v>
      </c>
      <c r="F2" s="791"/>
      <c r="G2" s="791"/>
      <c r="H2" s="791"/>
      <c r="I2" s="791"/>
      <c r="J2" s="791"/>
      <c r="K2" s="791"/>
      <c r="L2" s="791"/>
    </row>
    <row r="3" spans="2:12">
      <c r="B3" s="990"/>
      <c r="C3" s="798"/>
      <c r="D3" s="798"/>
      <c r="E3" s="791" t="s">
        <v>170</v>
      </c>
      <c r="F3" s="791"/>
      <c r="G3" s="791"/>
      <c r="H3" s="791"/>
      <c r="I3" s="791"/>
      <c r="J3" s="791"/>
      <c r="K3" s="791"/>
      <c r="L3" s="791"/>
    </row>
    <row r="4" spans="2:12">
      <c r="B4" s="990"/>
      <c r="C4" s="798"/>
      <c r="D4" s="798"/>
      <c r="E4" s="791" t="s">
        <v>672</v>
      </c>
      <c r="F4" s="791"/>
      <c r="G4" s="791"/>
      <c r="H4" s="791"/>
      <c r="I4" s="791" t="s">
        <v>673</v>
      </c>
      <c r="J4" s="791" t="s">
        <v>674</v>
      </c>
      <c r="K4" s="791" t="s">
        <v>675</v>
      </c>
      <c r="L4" s="791" t="s">
        <v>676</v>
      </c>
    </row>
    <row r="5" spans="2:12" ht="66">
      <c r="B5" s="990"/>
      <c r="C5" s="793"/>
      <c r="D5" s="793"/>
      <c r="E5" s="190" t="s">
        <v>677</v>
      </c>
      <c r="F5" s="190" t="s">
        <v>678</v>
      </c>
      <c r="G5" s="190" t="s">
        <v>679</v>
      </c>
      <c r="H5" s="190" t="s">
        <v>680</v>
      </c>
      <c r="I5" s="791"/>
      <c r="J5" s="791" t="s">
        <v>681</v>
      </c>
      <c r="K5" s="791"/>
      <c r="L5" s="791"/>
    </row>
    <row r="6" spans="2:12">
      <c r="B6" s="198">
        <v>1</v>
      </c>
      <c r="C6" s="174">
        <v>2</v>
      </c>
      <c r="D6" s="174">
        <v>3</v>
      </c>
      <c r="E6" s="174">
        <v>4</v>
      </c>
      <c r="F6" s="174">
        <v>5</v>
      </c>
      <c r="G6" s="174">
        <v>6</v>
      </c>
      <c r="H6" s="174">
        <v>7</v>
      </c>
      <c r="I6" s="174">
        <v>8</v>
      </c>
      <c r="J6" s="174">
        <v>9</v>
      </c>
      <c r="K6" s="174">
        <v>10</v>
      </c>
      <c r="L6" s="174">
        <v>11</v>
      </c>
    </row>
    <row r="7" spans="2:12" ht="26.4">
      <c r="B7" s="277" t="s">
        <v>638</v>
      </c>
      <c r="C7" s="250">
        <v>1000</v>
      </c>
      <c r="D7" s="552">
        <f>E7+F7+G7+H7+I7+J7+K7+L7</f>
        <v>1538291.85</v>
      </c>
      <c r="E7" s="552">
        <f>E8+E11</f>
        <v>1538291.85</v>
      </c>
      <c r="F7" s="552"/>
      <c r="G7" s="552"/>
      <c r="H7" s="552"/>
      <c r="I7" s="552"/>
      <c r="J7" s="552"/>
      <c r="K7" s="552"/>
      <c r="L7" s="572"/>
    </row>
    <row r="8" spans="2:12" ht="26.4">
      <c r="B8" s="553" t="s">
        <v>639</v>
      </c>
      <c r="C8" s="253">
        <v>1100</v>
      </c>
      <c r="D8" s="262"/>
      <c r="E8" s="231"/>
      <c r="F8" s="231"/>
      <c r="G8" s="231"/>
      <c r="H8" s="231"/>
      <c r="I8" s="231"/>
      <c r="J8" s="231"/>
      <c r="K8" s="231"/>
      <c r="L8" s="233"/>
    </row>
    <row r="9" spans="2:12" ht="52.8">
      <c r="B9" s="259" t="s">
        <v>640</v>
      </c>
      <c r="C9" s="253">
        <v>1110</v>
      </c>
      <c r="D9" s="262"/>
      <c r="E9" s="231"/>
      <c r="F9" s="231"/>
      <c r="G9" s="231"/>
      <c r="H9" s="231"/>
      <c r="I9" s="231"/>
      <c r="J9" s="231"/>
      <c r="K9" s="231"/>
      <c r="L9" s="233"/>
    </row>
    <row r="10" spans="2:12">
      <c r="B10" s="259"/>
      <c r="C10" s="253"/>
      <c r="D10" s="232"/>
      <c r="E10" s="231"/>
      <c r="F10" s="231"/>
      <c r="G10" s="231"/>
      <c r="H10" s="231"/>
      <c r="I10" s="231"/>
      <c r="J10" s="231"/>
      <c r="K10" s="231"/>
      <c r="L10" s="233"/>
    </row>
    <row r="11" spans="2:12" ht="17.25" customHeight="1">
      <c r="B11" s="553" t="s">
        <v>641</v>
      </c>
      <c r="C11" s="253">
        <v>1200</v>
      </c>
      <c r="D11" s="262">
        <f t="shared" ref="D11:D27" si="0">E11+F11+G11+H11+I11+J11+K11+L11</f>
        <v>1538291.85</v>
      </c>
      <c r="E11" s="231">
        <f>1512481.85+25810</f>
        <v>1538291.85</v>
      </c>
      <c r="F11" s="231"/>
      <c r="G11" s="231"/>
      <c r="H11" s="231"/>
      <c r="I11" s="231"/>
      <c r="J11" s="231"/>
      <c r="K11" s="231"/>
      <c r="L11" s="233"/>
    </row>
    <row r="12" spans="2:12">
      <c r="B12" s="556" t="s">
        <v>642</v>
      </c>
      <c r="C12" s="253">
        <v>2000</v>
      </c>
      <c r="D12" s="262"/>
      <c r="E12" s="262"/>
      <c r="F12" s="262"/>
      <c r="G12" s="262"/>
      <c r="H12" s="262"/>
      <c r="I12" s="262"/>
      <c r="J12" s="262"/>
      <c r="K12" s="262"/>
      <c r="L12" s="557"/>
    </row>
    <row r="13" spans="2:12" ht="26.4">
      <c r="B13" s="553" t="s">
        <v>639</v>
      </c>
      <c r="C13" s="253">
        <v>2100</v>
      </c>
      <c r="D13" s="262"/>
      <c r="E13" s="231"/>
      <c r="F13" s="231"/>
      <c r="G13" s="231"/>
      <c r="H13" s="231"/>
      <c r="I13" s="231"/>
      <c r="J13" s="231"/>
      <c r="K13" s="231"/>
      <c r="L13" s="233"/>
    </row>
    <row r="14" spans="2:12" ht="52.8">
      <c r="B14" s="259" t="s">
        <v>640</v>
      </c>
      <c r="C14" s="253">
        <v>2110</v>
      </c>
      <c r="D14" s="262"/>
      <c r="E14" s="231"/>
      <c r="F14" s="231"/>
      <c r="G14" s="231"/>
      <c r="H14" s="231"/>
      <c r="I14" s="231"/>
      <c r="J14" s="231"/>
      <c r="K14" s="231"/>
      <c r="L14" s="233"/>
    </row>
    <row r="15" spans="2:12">
      <c r="B15" s="259"/>
      <c r="C15" s="253"/>
      <c r="D15" s="232"/>
      <c r="E15" s="231"/>
      <c r="F15" s="231"/>
      <c r="G15" s="231"/>
      <c r="H15" s="231"/>
      <c r="I15" s="231"/>
      <c r="J15" s="231"/>
      <c r="K15" s="231"/>
      <c r="L15" s="233"/>
    </row>
    <row r="16" spans="2:12">
      <c r="B16" s="553" t="s">
        <v>641</v>
      </c>
      <c r="C16" s="253">
        <v>2200</v>
      </c>
      <c r="D16" s="262"/>
      <c r="E16" s="231"/>
      <c r="F16" s="231"/>
      <c r="G16" s="231"/>
      <c r="H16" s="231"/>
      <c r="I16" s="231"/>
      <c r="J16" s="231"/>
      <c r="K16" s="231"/>
      <c r="L16" s="233"/>
    </row>
    <row r="17" spans="2:12">
      <c r="B17" s="249" t="s">
        <v>667</v>
      </c>
      <c r="C17" s="253">
        <v>3000</v>
      </c>
      <c r="D17" s="262"/>
      <c r="E17" s="262"/>
      <c r="F17" s="262"/>
      <c r="G17" s="262"/>
      <c r="H17" s="262"/>
      <c r="I17" s="262"/>
      <c r="J17" s="262"/>
      <c r="K17" s="262"/>
      <c r="L17" s="557"/>
    </row>
    <row r="18" spans="2:12" ht="26.4">
      <c r="B18" s="553" t="s">
        <v>639</v>
      </c>
      <c r="C18" s="253">
        <v>3100</v>
      </c>
      <c r="D18" s="262"/>
      <c r="E18" s="231"/>
      <c r="F18" s="231"/>
      <c r="G18" s="231"/>
      <c r="H18" s="231"/>
      <c r="I18" s="231"/>
      <c r="J18" s="231"/>
      <c r="K18" s="231"/>
      <c r="L18" s="233"/>
    </row>
    <row r="19" spans="2:12" ht="52.8">
      <c r="B19" s="259" t="s">
        <v>640</v>
      </c>
      <c r="C19" s="253">
        <v>3110</v>
      </c>
      <c r="D19" s="262"/>
      <c r="E19" s="231"/>
      <c r="F19" s="231"/>
      <c r="G19" s="231"/>
      <c r="H19" s="231"/>
      <c r="I19" s="231"/>
      <c r="J19" s="231"/>
      <c r="K19" s="231"/>
      <c r="L19" s="233"/>
    </row>
    <row r="20" spans="2:12">
      <c r="B20" s="259"/>
      <c r="C20" s="253"/>
      <c r="D20" s="232"/>
      <c r="E20" s="231"/>
      <c r="F20" s="231"/>
      <c r="G20" s="231"/>
      <c r="H20" s="231"/>
      <c r="I20" s="231"/>
      <c r="J20" s="231"/>
      <c r="K20" s="231"/>
      <c r="L20" s="233"/>
    </row>
    <row r="21" spans="2:12">
      <c r="B21" s="553" t="s">
        <v>641</v>
      </c>
      <c r="C21" s="253">
        <v>3200</v>
      </c>
      <c r="D21" s="262"/>
      <c r="E21" s="231"/>
      <c r="F21" s="231"/>
      <c r="G21" s="231"/>
      <c r="H21" s="231"/>
      <c r="I21" s="231"/>
      <c r="J21" s="231"/>
      <c r="K21" s="231"/>
      <c r="L21" s="233"/>
    </row>
    <row r="22" spans="2:12">
      <c r="B22" s="249" t="s">
        <v>668</v>
      </c>
      <c r="C22" s="253">
        <v>4000</v>
      </c>
      <c r="D22" s="262"/>
      <c r="E22" s="262"/>
      <c r="F22" s="262"/>
      <c r="G22" s="262"/>
      <c r="H22" s="262"/>
      <c r="I22" s="262"/>
      <c r="J22" s="262"/>
      <c r="K22" s="262"/>
      <c r="L22" s="557"/>
    </row>
    <row r="23" spans="2:12" ht="26.4">
      <c r="B23" s="553" t="s">
        <v>639</v>
      </c>
      <c r="C23" s="253">
        <v>4100</v>
      </c>
      <c r="D23" s="262"/>
      <c r="E23" s="231"/>
      <c r="F23" s="231"/>
      <c r="G23" s="231"/>
      <c r="H23" s="231"/>
      <c r="I23" s="231"/>
      <c r="J23" s="231"/>
      <c r="K23" s="231"/>
      <c r="L23" s="233"/>
    </row>
    <row r="24" spans="2:12" ht="52.8">
      <c r="B24" s="259" t="s">
        <v>640</v>
      </c>
      <c r="C24" s="253">
        <v>4110</v>
      </c>
      <c r="D24" s="262"/>
      <c r="E24" s="231"/>
      <c r="F24" s="231"/>
      <c r="G24" s="231"/>
      <c r="H24" s="231"/>
      <c r="I24" s="231"/>
      <c r="J24" s="231"/>
      <c r="K24" s="231"/>
      <c r="L24" s="233"/>
    </row>
    <row r="25" spans="2:12">
      <c r="B25" s="259"/>
      <c r="C25" s="253"/>
      <c r="D25" s="232"/>
      <c r="E25" s="231"/>
      <c r="F25" s="231"/>
      <c r="G25" s="231"/>
      <c r="H25" s="231"/>
      <c r="I25" s="231"/>
      <c r="J25" s="231"/>
      <c r="K25" s="231"/>
      <c r="L25" s="233"/>
    </row>
    <row r="26" spans="2:12">
      <c r="B26" s="553" t="s">
        <v>641</v>
      </c>
      <c r="C26" s="253">
        <v>4200</v>
      </c>
      <c r="D26" s="262"/>
      <c r="E26" s="231"/>
      <c r="F26" s="231"/>
      <c r="G26" s="231"/>
      <c r="H26" s="231"/>
      <c r="I26" s="231"/>
      <c r="J26" s="231"/>
      <c r="K26" s="231"/>
      <c r="L26" s="233"/>
    </row>
    <row r="27" spans="2:12">
      <c r="B27" s="215" t="s">
        <v>239</v>
      </c>
      <c r="C27" s="573">
        <v>9000</v>
      </c>
      <c r="D27" s="561">
        <f t="shared" si="0"/>
        <v>1538291.85</v>
      </c>
      <c r="E27" s="561">
        <f>E7+E12+E17+E22</f>
        <v>1538291.85</v>
      </c>
      <c r="F27" s="561"/>
      <c r="G27" s="561"/>
      <c r="H27" s="561"/>
      <c r="I27" s="561"/>
      <c r="J27" s="561"/>
      <c r="K27" s="561"/>
      <c r="L27" s="562"/>
    </row>
    <row r="29" spans="2:12" ht="39.6">
      <c r="B29" s="105" t="s">
        <v>304</v>
      </c>
      <c r="C29" s="721" t="s">
        <v>59</v>
      </c>
      <c r="D29" s="721"/>
      <c r="E29" s="167"/>
      <c r="F29" s="162"/>
      <c r="G29" s="163"/>
      <c r="H29" s="167"/>
      <c r="I29" s="721" t="s">
        <v>242</v>
      </c>
      <c r="J29" s="721"/>
    </row>
    <row r="30" spans="2:12">
      <c r="B30" s="165"/>
      <c r="C30" s="712" t="s">
        <v>61</v>
      </c>
      <c r="D30" s="712"/>
      <c r="E30" s="91"/>
      <c r="F30" s="713" t="s">
        <v>243</v>
      </c>
      <c r="G30" s="713"/>
      <c r="H30" s="167"/>
      <c r="I30" s="712" t="s">
        <v>62</v>
      </c>
      <c r="J30" s="712"/>
    </row>
    <row r="31" spans="2:12" ht="24" customHeight="1">
      <c r="B31" s="165" t="s">
        <v>63</v>
      </c>
      <c r="C31" s="715" t="s">
        <v>244</v>
      </c>
      <c r="D31" s="715"/>
      <c r="E31" s="167"/>
      <c r="F31" s="988" t="s">
        <v>245</v>
      </c>
      <c r="G31" s="988"/>
      <c r="H31" s="167"/>
      <c r="I31" s="721" t="s">
        <v>246</v>
      </c>
      <c r="J31" s="721"/>
    </row>
    <row r="32" spans="2:12">
      <c r="B32" s="96"/>
      <c r="C32" s="712" t="s">
        <v>61</v>
      </c>
      <c r="D32" s="712"/>
      <c r="E32" s="167"/>
      <c r="F32" s="713" t="s">
        <v>247</v>
      </c>
      <c r="G32" s="713"/>
      <c r="H32" s="167"/>
      <c r="I32" s="712" t="s">
        <v>66</v>
      </c>
      <c r="J32" s="712"/>
    </row>
    <row r="33" spans="2:9">
      <c r="B33" s="165" t="s">
        <v>248</v>
      </c>
      <c r="C33" s="96"/>
      <c r="D33" s="167"/>
      <c r="E33" s="167"/>
      <c r="F33" s="168"/>
      <c r="G33" s="167"/>
      <c r="H33" s="167"/>
      <c r="I33" s="167"/>
    </row>
  </sheetData>
  <mergeCells count="22">
    <mergeCell ref="B1:L1"/>
    <mergeCell ref="B2:B5"/>
    <mergeCell ref="C2:C5"/>
    <mergeCell ref="D2:D5"/>
    <mergeCell ref="E2:L2"/>
    <mergeCell ref="E3:L3"/>
    <mergeCell ref="E4:H4"/>
    <mergeCell ref="I4:I5"/>
    <mergeCell ref="J4:J5"/>
    <mergeCell ref="K4:K5"/>
    <mergeCell ref="L4:L5"/>
    <mergeCell ref="C29:D29"/>
    <mergeCell ref="I29:J29"/>
    <mergeCell ref="C30:D30"/>
    <mergeCell ref="F30:G30"/>
    <mergeCell ref="I30:J30"/>
    <mergeCell ref="C31:D31"/>
    <mergeCell ref="F31:G31"/>
    <mergeCell ref="I31:J31"/>
    <mergeCell ref="C32:D32"/>
    <mergeCell ref="F32:G32"/>
    <mergeCell ref="I32:J32"/>
  </mergeCells>
  <pageMargins left="0.62992125984251968" right="0.62992125984251968" top="0.59055118110236227" bottom="0.59055118110236227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published="0">
    <pageSetUpPr fitToPage="1"/>
  </sheetPr>
  <dimension ref="B1:H51"/>
  <sheetViews>
    <sheetView showGridLines="0" tabSelected="1" topLeftCell="B13" zoomScale="90" workbookViewId="0">
      <selection activeCell="B4" sqref="B4:F4"/>
    </sheetView>
  </sheetViews>
  <sheetFormatPr defaultColWidth="9.109375" defaultRowHeight="14.4" customHeight="1"/>
  <cols>
    <col min="1" max="1" width="1.88671875" style="23" customWidth="1"/>
    <col min="2" max="2" width="30.88671875" style="23" customWidth="1"/>
    <col min="3" max="3" width="57.33203125" style="23" customWidth="1"/>
    <col min="4" max="4" width="12.5546875" style="23" customWidth="1"/>
    <col min="5" max="6" width="21" style="23" customWidth="1"/>
    <col min="7" max="7" width="15.5546875" style="23" customWidth="1"/>
    <col min="8" max="8" width="17.5546875" style="23" customWidth="1"/>
    <col min="9" max="16384" width="9.109375" style="23"/>
  </cols>
  <sheetData>
    <row r="1" spans="2:8" ht="14.4" customHeight="1">
      <c r="H1" s="23" t="s">
        <v>70</v>
      </c>
    </row>
    <row r="2" spans="2:8" ht="27" customHeight="1">
      <c r="B2" s="693" t="s">
        <v>40</v>
      </c>
      <c r="C2" s="693"/>
      <c r="D2" s="693"/>
      <c r="E2" s="693"/>
      <c r="F2" s="693"/>
      <c r="G2" s="693"/>
      <c r="H2" s="693"/>
    </row>
    <row r="3" spans="2:8" ht="13.2">
      <c r="B3" s="24"/>
      <c r="C3" s="24"/>
      <c r="D3" s="25"/>
      <c r="E3" s="26"/>
      <c r="F3" s="24"/>
      <c r="G3" s="27"/>
      <c r="H3" s="28" t="s">
        <v>10</v>
      </c>
    </row>
    <row r="4" spans="2:8" ht="13.2">
      <c r="B4" s="694" t="s">
        <v>71</v>
      </c>
      <c r="C4" s="694"/>
      <c r="D4" s="694"/>
      <c r="E4" s="694"/>
      <c r="F4" s="694"/>
      <c r="G4" s="30" t="s">
        <v>72</v>
      </c>
      <c r="H4" s="31" t="s">
        <v>73</v>
      </c>
    </row>
    <row r="5" spans="2:8" ht="13.2">
      <c r="B5" s="29"/>
      <c r="C5" s="29"/>
      <c r="D5" s="29"/>
      <c r="E5" s="29"/>
      <c r="F5" s="29"/>
      <c r="G5" s="32" t="s">
        <v>20</v>
      </c>
      <c r="H5" s="33" t="s">
        <v>21</v>
      </c>
    </row>
    <row r="6" spans="2:8" ht="42" customHeight="1">
      <c r="B6" s="34" t="s">
        <v>74</v>
      </c>
      <c r="C6" s="695" t="s">
        <v>75</v>
      </c>
      <c r="D6" s="695"/>
      <c r="E6" s="695"/>
      <c r="F6" s="695"/>
      <c r="G6" s="32" t="s">
        <v>24</v>
      </c>
      <c r="H6" s="35">
        <v>213001001</v>
      </c>
    </row>
    <row r="7" spans="2:8" ht="30.75" customHeight="1">
      <c r="B7" s="34" t="s">
        <v>76</v>
      </c>
      <c r="C7" s="695" t="s">
        <v>31</v>
      </c>
      <c r="D7" s="695"/>
      <c r="E7" s="695"/>
      <c r="F7" s="695"/>
      <c r="G7" s="32" t="s">
        <v>77</v>
      </c>
      <c r="H7" s="35">
        <v>870</v>
      </c>
    </row>
    <row r="8" spans="2:8" ht="13.2">
      <c r="B8" s="34" t="s">
        <v>78</v>
      </c>
      <c r="C8" s="36"/>
      <c r="D8" s="37"/>
      <c r="E8" s="37"/>
      <c r="F8" s="38"/>
      <c r="G8" s="32" t="s">
        <v>79</v>
      </c>
      <c r="H8" s="35">
        <v>97701000</v>
      </c>
    </row>
    <row r="9" spans="2:8" ht="13.2">
      <c r="B9" s="24" t="s">
        <v>80</v>
      </c>
      <c r="C9" s="24"/>
      <c r="D9" s="29"/>
      <c r="E9" s="39"/>
      <c r="F9" s="24"/>
      <c r="G9" s="32"/>
      <c r="H9" s="35"/>
    </row>
    <row r="10" spans="2:8" ht="13.2">
      <c r="B10" s="24" t="s">
        <v>81</v>
      </c>
      <c r="C10" s="24"/>
      <c r="D10" s="40"/>
      <c r="E10" s="39"/>
      <c r="F10" s="24"/>
      <c r="G10" s="32" t="s">
        <v>82</v>
      </c>
      <c r="H10" s="41"/>
    </row>
    <row r="11" spans="2:8" ht="7.5" customHeight="1"/>
    <row r="12" spans="2:8" ht="13.2">
      <c r="B12" s="696" t="s">
        <v>83</v>
      </c>
      <c r="C12" s="696"/>
      <c r="D12" s="696"/>
      <c r="E12" s="696"/>
      <c r="F12" s="696"/>
      <c r="G12" s="696"/>
      <c r="H12" s="696"/>
    </row>
    <row r="13" spans="2:8" ht="7.5" customHeight="1">
      <c r="B13" s="24"/>
      <c r="C13" s="24"/>
      <c r="D13" s="24"/>
      <c r="E13" s="24"/>
      <c r="F13" s="24"/>
      <c r="G13" s="24"/>
    </row>
    <row r="14" spans="2:8" ht="15" customHeight="1">
      <c r="B14" s="689" t="s">
        <v>84</v>
      </c>
      <c r="C14" s="689"/>
      <c r="D14" s="690" t="s">
        <v>85</v>
      </c>
      <c r="E14" s="689" t="s">
        <v>86</v>
      </c>
      <c r="F14" s="689"/>
      <c r="G14" s="689" t="s">
        <v>87</v>
      </c>
      <c r="H14" s="689" t="s">
        <v>88</v>
      </c>
    </row>
    <row r="15" spans="2:8" ht="15" customHeight="1">
      <c r="B15" s="689"/>
      <c r="C15" s="689"/>
      <c r="D15" s="691"/>
      <c r="E15" s="689" t="s">
        <v>89</v>
      </c>
      <c r="F15" s="689" t="s">
        <v>90</v>
      </c>
      <c r="G15" s="689"/>
      <c r="H15" s="689"/>
    </row>
    <row r="16" spans="2:8" ht="32.25" customHeight="1">
      <c r="B16" s="689"/>
      <c r="C16" s="689"/>
      <c r="D16" s="692"/>
      <c r="E16" s="689"/>
      <c r="F16" s="689"/>
      <c r="G16" s="689"/>
      <c r="H16" s="689"/>
    </row>
    <row r="17" spans="2:8" ht="13.5" customHeight="1">
      <c r="B17" s="688">
        <v>1</v>
      </c>
      <c r="C17" s="688"/>
      <c r="D17" s="46" t="s">
        <v>91</v>
      </c>
      <c r="E17" s="47" t="s">
        <v>92</v>
      </c>
      <c r="F17" s="47" t="s">
        <v>93</v>
      </c>
      <c r="G17" s="47" t="s">
        <v>94</v>
      </c>
      <c r="H17" s="43">
        <v>6</v>
      </c>
    </row>
    <row r="18" spans="2:8" ht="15.75" customHeight="1">
      <c r="B18" s="682" t="s">
        <v>95</v>
      </c>
      <c r="C18" s="683"/>
      <c r="D18" s="48" t="s">
        <v>96</v>
      </c>
      <c r="E18" s="49">
        <v>54202300</v>
      </c>
      <c r="F18" s="49">
        <v>49814373.539999999</v>
      </c>
      <c r="G18" s="50">
        <f t="shared" ref="G18:G45" si="0">(E18-F18)*100/E18</f>
        <v>8.0954617423983883</v>
      </c>
      <c r="H18" s="51">
        <f>E18/E48*100</f>
        <v>43.66396584639832</v>
      </c>
    </row>
    <row r="19" spans="2:8" ht="27" customHeight="1">
      <c r="B19" s="682" t="s">
        <v>97</v>
      </c>
      <c r="C19" s="683"/>
      <c r="D19" s="52" t="s">
        <v>98</v>
      </c>
      <c r="E19" s="53"/>
      <c r="F19" s="53"/>
      <c r="G19" s="54"/>
      <c r="H19" s="55"/>
    </row>
    <row r="20" spans="2:8" ht="13.2">
      <c r="B20" s="682" t="s">
        <v>99</v>
      </c>
      <c r="C20" s="683"/>
      <c r="D20" s="52" t="s">
        <v>100</v>
      </c>
      <c r="E20" s="53">
        <v>41686408.82</v>
      </c>
      <c r="F20" s="53">
        <v>43977953.590000004</v>
      </c>
      <c r="G20" s="54">
        <f t="shared" si="0"/>
        <v>-5.4971028564604554</v>
      </c>
      <c r="H20" s="55">
        <f>E20/E48*100</f>
        <v>33.581488810907985</v>
      </c>
    </row>
    <row r="21" spans="2:8" ht="13.2">
      <c r="B21" s="682" t="s">
        <v>101</v>
      </c>
      <c r="C21" s="683"/>
      <c r="D21" s="52" t="s">
        <v>102</v>
      </c>
      <c r="E21" s="53">
        <v>0</v>
      </c>
      <c r="F21" s="53">
        <v>1959161.77</v>
      </c>
      <c r="G21" s="54">
        <v>0</v>
      </c>
      <c r="H21" s="55">
        <v>0</v>
      </c>
    </row>
    <row r="22" spans="2:8" ht="13.2">
      <c r="B22" s="682" t="s">
        <v>103</v>
      </c>
      <c r="C22" s="683"/>
      <c r="D22" s="52" t="s">
        <v>104</v>
      </c>
      <c r="E22" s="53">
        <f>E23+E24</f>
        <v>1671200</v>
      </c>
      <c r="F22" s="53">
        <f>F23+F24</f>
        <v>2204800</v>
      </c>
      <c r="G22" s="54">
        <f t="shared" si="0"/>
        <v>-31.929152704643371</v>
      </c>
      <c r="H22" s="55">
        <f>E22/E48*100</f>
        <v>1.3462753374395713</v>
      </c>
    </row>
    <row r="23" spans="2:8" ht="26.25" customHeight="1">
      <c r="B23" s="686" t="s">
        <v>105</v>
      </c>
      <c r="C23" s="687"/>
      <c r="D23" s="52" t="s">
        <v>106</v>
      </c>
      <c r="E23" s="53"/>
      <c r="F23" s="53"/>
      <c r="G23" s="54"/>
      <c r="H23" s="55"/>
    </row>
    <row r="24" spans="2:8" ht="13.2">
      <c r="B24" s="686" t="s">
        <v>107</v>
      </c>
      <c r="C24" s="687"/>
      <c r="D24" s="52" t="s">
        <v>108</v>
      </c>
      <c r="E24" s="53">
        <v>1671200</v>
      </c>
      <c r="F24" s="53">
        <f>201600+2003200</f>
        <v>2204800</v>
      </c>
      <c r="G24" s="54">
        <f t="shared" si="0"/>
        <v>-31.929152704643371</v>
      </c>
      <c r="H24" s="55">
        <f>E24/E48*100</f>
        <v>1.3462753374395713</v>
      </c>
    </row>
    <row r="25" spans="2:8" ht="27.75" customHeight="1">
      <c r="B25" s="682" t="s">
        <v>109</v>
      </c>
      <c r="C25" s="683"/>
      <c r="D25" s="52" t="s">
        <v>110</v>
      </c>
      <c r="E25" s="53"/>
      <c r="F25" s="53"/>
      <c r="G25" s="54"/>
      <c r="H25" s="55"/>
    </row>
    <row r="26" spans="2:8" ht="52.5" customHeight="1">
      <c r="B26" s="686" t="s">
        <v>111</v>
      </c>
      <c r="C26" s="687"/>
      <c r="D26" s="52" t="s">
        <v>112</v>
      </c>
      <c r="E26" s="53"/>
      <c r="F26" s="53"/>
      <c r="G26" s="54"/>
      <c r="H26" s="55"/>
    </row>
    <row r="27" spans="2:8" ht="28.5" customHeight="1">
      <c r="B27" s="682" t="s">
        <v>113</v>
      </c>
      <c r="C27" s="683"/>
      <c r="D27" s="52" t="s">
        <v>114</v>
      </c>
      <c r="E27" s="53">
        <v>0</v>
      </c>
      <c r="F27" s="53">
        <v>100000</v>
      </c>
      <c r="G27" s="54">
        <v>0</v>
      </c>
      <c r="H27" s="55">
        <f>E27/E48*100</f>
        <v>0</v>
      </c>
    </row>
    <row r="28" spans="2:8" ht="28.5" customHeight="1">
      <c r="B28" s="682" t="s">
        <v>115</v>
      </c>
      <c r="C28" s="683"/>
      <c r="D28" s="52" t="s">
        <v>116</v>
      </c>
      <c r="E28" s="53">
        <f>E29+E30+E31+E32+E33+E34+E35</f>
        <v>26500136.620000001</v>
      </c>
      <c r="F28" s="53">
        <f>F29+F30+F31+F32+F33+F34+F35</f>
        <v>19322476.82</v>
      </c>
      <c r="G28" s="54">
        <f t="shared" si="0"/>
        <v>27.085369041391761</v>
      </c>
      <c r="H28" s="55">
        <f>E28/E48*100</f>
        <v>21.347822145934202</v>
      </c>
    </row>
    <row r="29" spans="2:8" ht="24" customHeight="1">
      <c r="B29" s="686" t="s">
        <v>117</v>
      </c>
      <c r="C29" s="687"/>
      <c r="D29" s="52" t="s">
        <v>118</v>
      </c>
      <c r="E29" s="53">
        <v>26500136.620000001</v>
      </c>
      <c r="F29" s="53">
        <v>19322476.82</v>
      </c>
      <c r="G29" s="54">
        <f t="shared" si="0"/>
        <v>27.085369041391761</v>
      </c>
      <c r="H29" s="55">
        <f>E29/E48*100</f>
        <v>21.347822145934202</v>
      </c>
    </row>
    <row r="30" spans="2:8" ht="39.75" customHeight="1">
      <c r="B30" s="686" t="s">
        <v>119</v>
      </c>
      <c r="C30" s="687"/>
      <c r="D30" s="52" t="s">
        <v>120</v>
      </c>
      <c r="E30" s="53"/>
      <c r="F30" s="53"/>
      <c r="G30" s="54"/>
      <c r="H30" s="55"/>
    </row>
    <row r="31" spans="2:8" ht="27" customHeight="1">
      <c r="B31" s="686" t="s">
        <v>121</v>
      </c>
      <c r="C31" s="687"/>
      <c r="D31" s="52" t="s">
        <v>122</v>
      </c>
      <c r="E31" s="53"/>
      <c r="F31" s="53"/>
      <c r="G31" s="54"/>
      <c r="H31" s="55"/>
    </row>
    <row r="32" spans="2:8" ht="15" customHeight="1">
      <c r="B32" s="686" t="s">
        <v>123</v>
      </c>
      <c r="C32" s="687"/>
      <c r="D32" s="52" t="s">
        <v>124</v>
      </c>
      <c r="E32" s="53"/>
      <c r="F32" s="53"/>
      <c r="G32" s="54"/>
      <c r="H32" s="55"/>
    </row>
    <row r="33" spans="2:8" ht="26.25" customHeight="1">
      <c r="B33" s="686" t="s">
        <v>125</v>
      </c>
      <c r="C33" s="687"/>
      <c r="D33" s="52" t="s">
        <v>126</v>
      </c>
      <c r="E33" s="53"/>
      <c r="F33" s="53"/>
      <c r="G33" s="54"/>
      <c r="H33" s="55"/>
    </row>
    <row r="34" spans="2:8" ht="25.5" customHeight="1">
      <c r="B34" s="686" t="s">
        <v>127</v>
      </c>
      <c r="C34" s="687"/>
      <c r="D34" s="52" t="s">
        <v>128</v>
      </c>
      <c r="E34" s="53"/>
      <c r="F34" s="53"/>
      <c r="G34" s="54"/>
      <c r="H34" s="55"/>
    </row>
    <row r="35" spans="2:8" ht="27" customHeight="1">
      <c r="B35" s="686" t="s">
        <v>129</v>
      </c>
      <c r="C35" s="687"/>
      <c r="D35" s="52" t="s">
        <v>130</v>
      </c>
      <c r="E35" s="53"/>
      <c r="F35" s="53"/>
      <c r="G35" s="54"/>
      <c r="H35" s="55"/>
    </row>
    <row r="36" spans="2:8" ht="13.2">
      <c r="B36" s="682" t="s">
        <v>131</v>
      </c>
      <c r="C36" s="683"/>
      <c r="D36" s="52" t="s">
        <v>132</v>
      </c>
      <c r="E36" s="53"/>
      <c r="F36" s="53"/>
      <c r="G36" s="54"/>
      <c r="H36" s="55"/>
    </row>
    <row r="37" spans="2:8" ht="36.75" customHeight="1">
      <c r="B37" s="686" t="s">
        <v>133</v>
      </c>
      <c r="C37" s="687"/>
      <c r="D37" s="52" t="s">
        <v>134</v>
      </c>
      <c r="E37" s="53"/>
      <c r="F37" s="53"/>
      <c r="G37" s="54"/>
      <c r="H37" s="55"/>
    </row>
    <row r="38" spans="2:8" ht="27.75" customHeight="1">
      <c r="B38" s="686" t="s">
        <v>135</v>
      </c>
      <c r="C38" s="687"/>
      <c r="D38" s="52" t="s">
        <v>136</v>
      </c>
      <c r="E38" s="53"/>
      <c r="F38" s="53"/>
      <c r="G38" s="54"/>
      <c r="H38" s="55"/>
    </row>
    <row r="39" spans="2:8" ht="13.2">
      <c r="B39" s="686" t="s">
        <v>137</v>
      </c>
      <c r="C39" s="687"/>
      <c r="D39" s="52" t="s">
        <v>138</v>
      </c>
      <c r="E39" s="53"/>
      <c r="F39" s="53"/>
      <c r="G39" s="54"/>
      <c r="H39" s="55"/>
    </row>
    <row r="40" spans="2:8" ht="13.2">
      <c r="B40" s="686" t="s">
        <v>139</v>
      </c>
      <c r="C40" s="687"/>
      <c r="D40" s="52" t="s">
        <v>140</v>
      </c>
      <c r="E40" s="53"/>
      <c r="F40" s="53"/>
      <c r="G40" s="54"/>
      <c r="H40" s="55"/>
    </row>
    <row r="41" spans="2:8" ht="13.2">
      <c r="B41" s="686" t="s">
        <v>141</v>
      </c>
      <c r="C41" s="687"/>
      <c r="D41" s="52" t="s">
        <v>142</v>
      </c>
      <c r="E41" s="53"/>
      <c r="F41" s="53"/>
      <c r="G41" s="54"/>
      <c r="H41" s="55"/>
    </row>
    <row r="42" spans="2:8" ht="13.2">
      <c r="B42" s="686" t="s">
        <v>143</v>
      </c>
      <c r="C42" s="687"/>
      <c r="D42" s="52" t="s">
        <v>144</v>
      </c>
      <c r="E42" s="53"/>
      <c r="F42" s="53"/>
      <c r="G42" s="54"/>
      <c r="H42" s="55"/>
    </row>
    <row r="43" spans="2:8" ht="27" customHeight="1">
      <c r="B43" s="686" t="s">
        <v>145</v>
      </c>
      <c r="C43" s="687"/>
      <c r="D43" s="52" t="s">
        <v>146</v>
      </c>
      <c r="E43" s="53"/>
      <c r="F43" s="53"/>
      <c r="G43" s="54"/>
      <c r="H43" s="55"/>
    </row>
    <row r="44" spans="2:8" ht="13.2">
      <c r="B44" s="686" t="s">
        <v>147</v>
      </c>
      <c r="C44" s="687"/>
      <c r="D44" s="52" t="s">
        <v>148</v>
      </c>
      <c r="E44" s="53"/>
      <c r="F44" s="53"/>
      <c r="G44" s="54"/>
      <c r="H44" s="55"/>
    </row>
    <row r="45" spans="2:8" ht="13.2">
      <c r="B45" s="682" t="s">
        <v>149</v>
      </c>
      <c r="C45" s="683"/>
      <c r="D45" s="52" t="s">
        <v>150</v>
      </c>
      <c r="E45" s="53">
        <v>75037</v>
      </c>
      <c r="F45" s="53">
        <v>27170.06</v>
      </c>
      <c r="G45" s="54">
        <f t="shared" si="0"/>
        <v>63.79111638258459</v>
      </c>
      <c r="H45" s="55">
        <f>E45/E48*100</f>
        <v>6.0447859319921686E-2</v>
      </c>
    </row>
    <row r="46" spans="2:8" ht="13.2">
      <c r="B46" s="682" t="s">
        <v>151</v>
      </c>
      <c r="C46" s="683"/>
      <c r="D46" s="56" t="s">
        <v>152</v>
      </c>
      <c r="E46" s="53"/>
      <c r="F46" s="53"/>
      <c r="G46" s="54"/>
      <c r="H46" s="55"/>
    </row>
    <row r="47" spans="2:8" ht="13.2">
      <c r="B47" s="682" t="s">
        <v>153</v>
      </c>
      <c r="C47" s="683"/>
      <c r="D47" s="56" t="s">
        <v>154</v>
      </c>
      <c r="E47" s="53"/>
      <c r="F47" s="53"/>
      <c r="G47" s="54"/>
      <c r="H47" s="55"/>
    </row>
    <row r="48" spans="2:8" ht="13.2">
      <c r="B48" s="684" t="s">
        <v>155</v>
      </c>
      <c r="C48" s="685"/>
      <c r="D48" s="57" t="s">
        <v>156</v>
      </c>
      <c r="E48" s="58">
        <f>E18+E19+E20+E21+E22+E25+E27+E28+E36+E45+E46+E47</f>
        <v>124135082.44</v>
      </c>
      <c r="F48" s="58">
        <f>F18+F19+F20+F21+F22+F25+F27+F28+F36+F45+F46+F47</f>
        <v>117405935.78</v>
      </c>
      <c r="G48" s="59" t="s">
        <v>157</v>
      </c>
      <c r="H48" s="60">
        <f>H18+H19+H20+H21+H22+H25+H27+H28+H36+H45+H46+H47</f>
        <v>100</v>
      </c>
    </row>
    <row r="50" spans="2:8" ht="13.2">
      <c r="B50" s="61"/>
      <c r="C50" s="61"/>
    </row>
    <row r="51" spans="2:8" ht="13.2">
      <c r="H51" s="62"/>
    </row>
  </sheetData>
  <mergeCells count="44">
    <mergeCell ref="B2:H2"/>
    <mergeCell ref="B4:F4"/>
    <mergeCell ref="C6:F6"/>
    <mergeCell ref="C7:F7"/>
    <mergeCell ref="B12:H12"/>
    <mergeCell ref="B14:C16"/>
    <mergeCell ref="D14:D16"/>
    <mergeCell ref="E14:F14"/>
    <mergeCell ref="G14:G16"/>
    <mergeCell ref="H14:H16"/>
    <mergeCell ref="E15:E16"/>
    <mergeCell ref="F15:F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7:C47"/>
    <mergeCell ref="B48:C48"/>
    <mergeCell ref="B42:C42"/>
    <mergeCell ref="B43:C43"/>
    <mergeCell ref="B44:C44"/>
    <mergeCell ref="B45:C45"/>
    <mergeCell ref="B46:C46"/>
  </mergeCells>
  <pageMargins left="0.62992125984251968" right="0.39370078740157483" top="0.59055118110236227" bottom="0.39370078740157483" header="0.19685039370078741" footer="0"/>
  <pageSetup paperSize="9" scale="76" fitToHeight="2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published="0">
    <pageSetUpPr fitToPage="1"/>
  </sheetPr>
  <dimension ref="A1:IW67"/>
  <sheetViews>
    <sheetView topLeftCell="A4" workbookViewId="0">
      <selection activeCell="C6" sqref="C6:J6"/>
    </sheetView>
  </sheetViews>
  <sheetFormatPr defaultColWidth="9.109375" defaultRowHeight="13.2" customHeight="1"/>
  <cols>
    <col min="1" max="1" width="0.5546875" style="169" customWidth="1"/>
    <col min="2" max="2" width="33.5546875" style="220" customWidth="1"/>
    <col min="3" max="3" width="11.44140625" style="220" customWidth="1"/>
    <col min="4" max="4" width="6.6640625" style="169" customWidth="1"/>
    <col min="5" max="6" width="12.88671875" style="169" customWidth="1"/>
    <col min="7" max="12" width="16.44140625" style="169" customWidth="1"/>
    <col min="13" max="13" width="6.5546875" style="169" customWidth="1"/>
    <col min="14" max="196" width="9.109375" style="169" customWidth="1"/>
    <col min="197" max="197" width="47.6640625" style="169" customWidth="1"/>
    <col min="198" max="198" width="6.5546875" style="169" customWidth="1"/>
    <col min="199" max="199" width="20.5546875" style="169" customWidth="1"/>
    <col min="200" max="209" width="0" style="169" hidden="1"/>
    <col min="210" max="210" width="21.88671875" style="169" customWidth="1"/>
    <col min="211" max="211" width="21.6640625" style="169" customWidth="1"/>
    <col min="212" max="212" width="22.44140625" style="169" customWidth="1"/>
    <col min="213" max="214" width="20.88671875" style="169" customWidth="1"/>
    <col min="215" max="215" width="19.33203125" style="169" customWidth="1"/>
    <col min="216" max="216" width="21" style="169" customWidth="1"/>
    <col min="217" max="257" width="9.109375" style="169" customWidth="1"/>
    <col min="258" max="16384" width="9.109375" style="24"/>
  </cols>
  <sheetData>
    <row r="1" spans="2:12" ht="13.2" customHeight="1">
      <c r="L1" s="169" t="s">
        <v>682</v>
      </c>
    </row>
    <row r="2" spans="2:12" ht="23.25" customHeight="1">
      <c r="B2" s="758" t="s">
        <v>53</v>
      </c>
      <c r="C2" s="758"/>
      <c r="D2" s="758"/>
      <c r="E2" s="758"/>
      <c r="F2" s="758"/>
      <c r="G2" s="758"/>
      <c r="H2" s="758"/>
      <c r="I2" s="758"/>
      <c r="J2" s="758"/>
      <c r="K2" s="758"/>
      <c r="L2" s="758"/>
    </row>
    <row r="3" spans="2:12">
      <c r="B3" s="169"/>
      <c r="C3" s="169"/>
      <c r="L3" s="275" t="s">
        <v>10</v>
      </c>
    </row>
    <row r="4" spans="2:12">
      <c r="B4" s="169"/>
      <c r="C4" s="169"/>
      <c r="G4" s="169" t="s">
        <v>407</v>
      </c>
      <c r="K4" s="175" t="s">
        <v>15</v>
      </c>
      <c r="L4" s="241" t="s">
        <v>16</v>
      </c>
    </row>
    <row r="5" spans="2:12" ht="23.25" customHeight="1">
      <c r="B5" s="169"/>
      <c r="C5" s="169"/>
      <c r="J5" s="220"/>
      <c r="K5" s="176" t="s">
        <v>252</v>
      </c>
      <c r="L5" s="242" t="str">
        <f>'2.Сверх ГЗ'!L5</f>
        <v>972D0120</v>
      </c>
    </row>
    <row r="6" spans="2:12">
      <c r="B6" s="169"/>
      <c r="C6" s="169"/>
      <c r="J6" s="220"/>
      <c r="K6" s="175" t="s">
        <v>20</v>
      </c>
      <c r="L6" s="243" t="str">
        <f>'2.Сверх ГЗ'!L6</f>
        <v>2130054307</v>
      </c>
    </row>
    <row r="7" spans="2:12" ht="24" customHeight="1">
      <c r="B7" s="169" t="s">
        <v>22</v>
      </c>
      <c r="C7" s="805" t="str">
        <f>'1.1.Поступления'!C6</f>
        <v>Автономное учреждение Чувашской Республики «Национальная телерадиокомпания Чувашии» Министерства цифрового развития, информационной политики и массовых коммуникаций Чувашской Республики</v>
      </c>
      <c r="D7" s="805"/>
      <c r="E7" s="805"/>
      <c r="F7" s="805"/>
      <c r="G7" s="805"/>
      <c r="H7" s="805"/>
      <c r="I7" s="805"/>
      <c r="J7" s="805"/>
      <c r="K7" s="175" t="s">
        <v>24</v>
      </c>
      <c r="L7" s="243">
        <f>'2.Сверх ГЗ'!L7</f>
        <v>213001001</v>
      </c>
    </row>
    <row r="8" spans="2:12" ht="12.75" customHeight="1">
      <c r="B8" s="742" t="s">
        <v>253</v>
      </c>
      <c r="D8" s="220"/>
      <c r="E8" s="220"/>
      <c r="F8" s="220"/>
      <c r="G8" s="220"/>
      <c r="H8" s="220"/>
      <c r="I8" s="220"/>
      <c r="J8" s="220"/>
      <c r="K8" s="795" t="s">
        <v>254</v>
      </c>
      <c r="L8" s="243"/>
    </row>
    <row r="9" spans="2:12">
      <c r="B9" s="742"/>
      <c r="C9" s="805" t="s">
        <v>31</v>
      </c>
      <c r="D9" s="805"/>
      <c r="E9" s="805"/>
      <c r="F9" s="805"/>
      <c r="G9" s="805"/>
      <c r="H9" s="805"/>
      <c r="I9" s="805"/>
      <c r="J9" s="805"/>
      <c r="K9" s="795"/>
      <c r="L9" s="243">
        <v>870</v>
      </c>
    </row>
    <row r="10" spans="2:12">
      <c r="B10" s="169" t="s">
        <v>78</v>
      </c>
      <c r="C10" s="245"/>
      <c r="D10" s="245"/>
      <c r="E10" s="245"/>
      <c r="F10" s="245"/>
      <c r="G10" s="245"/>
      <c r="H10" s="245"/>
      <c r="I10" s="245"/>
      <c r="J10" s="245"/>
      <c r="K10" s="175" t="s">
        <v>36</v>
      </c>
      <c r="L10" s="574">
        <f>'2.Сверх ГЗ'!L10</f>
        <v>97701000</v>
      </c>
    </row>
    <row r="11" spans="2:12">
      <c r="B11" s="169" t="s">
        <v>37</v>
      </c>
      <c r="C11" s="169"/>
      <c r="K11" s="175"/>
    </row>
    <row r="12" spans="2:12" ht="20.25" customHeight="1">
      <c r="B12" s="758" t="s">
        <v>683</v>
      </c>
      <c r="C12" s="758"/>
      <c r="D12" s="758"/>
      <c r="E12" s="758"/>
      <c r="F12" s="758"/>
      <c r="G12" s="758"/>
      <c r="H12" s="758"/>
      <c r="I12" s="758"/>
      <c r="J12" s="758"/>
      <c r="K12" s="758"/>
      <c r="L12" s="758"/>
    </row>
    <row r="13" spans="2:12" ht="7.5" customHeight="1"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</row>
    <row r="14" spans="2:12" ht="15.75" customHeight="1">
      <c r="B14" s="791" t="s">
        <v>84</v>
      </c>
      <c r="C14" s="791"/>
      <c r="D14" s="791" t="s">
        <v>258</v>
      </c>
      <c r="E14" s="1000" t="s">
        <v>684</v>
      </c>
      <c r="F14" s="1001"/>
      <c r="G14" s="1001"/>
      <c r="H14" s="1001"/>
      <c r="I14" s="1001"/>
      <c r="J14" s="1001"/>
      <c r="K14" s="1001"/>
      <c r="L14" s="1002"/>
    </row>
    <row r="15" spans="2:12" ht="15" customHeight="1">
      <c r="B15" s="791"/>
      <c r="C15" s="791"/>
      <c r="D15" s="791"/>
      <c r="E15" s="791" t="s">
        <v>264</v>
      </c>
      <c r="F15" s="791"/>
      <c r="G15" s="791" t="s">
        <v>685</v>
      </c>
      <c r="H15" s="791"/>
      <c r="I15" s="791"/>
      <c r="J15" s="791"/>
      <c r="K15" s="791"/>
      <c r="L15" s="791"/>
    </row>
    <row r="16" spans="2:12" ht="23.25" customHeight="1">
      <c r="B16" s="791"/>
      <c r="C16" s="791"/>
      <c r="D16" s="791"/>
      <c r="E16" s="791"/>
      <c r="F16" s="791"/>
      <c r="G16" s="791" t="s">
        <v>686</v>
      </c>
      <c r="H16" s="791"/>
      <c r="I16" s="791" t="s">
        <v>687</v>
      </c>
      <c r="J16" s="791"/>
      <c r="K16" s="791" t="s">
        <v>688</v>
      </c>
      <c r="L16" s="791"/>
    </row>
    <row r="17" spans="2:12" ht="24" customHeight="1">
      <c r="B17" s="791"/>
      <c r="C17" s="791"/>
      <c r="D17" s="791"/>
      <c r="E17" s="190" t="s">
        <v>689</v>
      </c>
      <c r="F17" s="190" t="s">
        <v>690</v>
      </c>
      <c r="G17" s="190" t="s">
        <v>689</v>
      </c>
      <c r="H17" s="190" t="s">
        <v>690</v>
      </c>
      <c r="I17" s="190" t="s">
        <v>689</v>
      </c>
      <c r="J17" s="190" t="s">
        <v>690</v>
      </c>
      <c r="K17" s="190" t="s">
        <v>689</v>
      </c>
      <c r="L17" s="190" t="s">
        <v>690</v>
      </c>
    </row>
    <row r="18" spans="2:12" s="169" customFormat="1" ht="15" customHeight="1">
      <c r="B18" s="866">
        <v>1</v>
      </c>
      <c r="C18" s="866"/>
      <c r="D18" s="174">
        <v>2</v>
      </c>
      <c r="E18" s="174">
        <v>3</v>
      </c>
      <c r="F18" s="174">
        <v>4</v>
      </c>
      <c r="G18" s="174">
        <v>5</v>
      </c>
      <c r="H18" s="174">
        <v>6</v>
      </c>
      <c r="I18" s="174">
        <v>7</v>
      </c>
      <c r="J18" s="174">
        <v>8</v>
      </c>
      <c r="K18" s="174">
        <v>9</v>
      </c>
      <c r="L18" s="174">
        <v>10</v>
      </c>
    </row>
    <row r="19" spans="2:12">
      <c r="B19" s="996" t="s">
        <v>691</v>
      </c>
      <c r="C19" s="997"/>
      <c r="D19" s="576">
        <v>1000</v>
      </c>
      <c r="E19" s="577">
        <f t="shared" ref="E19:E61" si="0">G19+I19+K19</f>
        <v>6</v>
      </c>
      <c r="F19" s="577">
        <f t="shared" ref="F19:F61" si="1">H19+J19+L19</f>
        <v>6</v>
      </c>
      <c r="G19" s="577">
        <f>G20+G29+G30+G31+G32+G33+G34+G35+G36</f>
        <v>6</v>
      </c>
      <c r="H19" s="577">
        <f>H20+H29+H30+H31+H32+H33+H34+H35+H36</f>
        <v>6</v>
      </c>
      <c r="I19" s="577"/>
      <c r="J19" s="577"/>
      <c r="K19" s="577"/>
      <c r="L19" s="578"/>
    </row>
    <row r="20" spans="2:12" ht="30" customHeight="1">
      <c r="B20" s="998" t="s">
        <v>692</v>
      </c>
      <c r="C20" s="999"/>
      <c r="D20" s="253">
        <v>1100</v>
      </c>
      <c r="E20" s="579">
        <f t="shared" si="0"/>
        <v>5</v>
      </c>
      <c r="F20" s="579">
        <f t="shared" si="1"/>
        <v>5</v>
      </c>
      <c r="G20" s="579">
        <f>G21+G22+G23+G24+G25+G26+G27+G28</f>
        <v>5</v>
      </c>
      <c r="H20" s="579">
        <f>H21+H22+H23+H24+H25+H26+H27+H28</f>
        <v>5</v>
      </c>
      <c r="I20" s="579"/>
      <c r="J20" s="579"/>
      <c r="K20" s="579"/>
      <c r="L20" s="580"/>
    </row>
    <row r="21" spans="2:12" ht="38.25" customHeight="1">
      <c r="B21" s="992" t="s">
        <v>693</v>
      </c>
      <c r="C21" s="993"/>
      <c r="D21" s="253">
        <v>1101</v>
      </c>
      <c r="E21" s="579">
        <f t="shared" si="0"/>
        <v>1</v>
      </c>
      <c r="F21" s="579">
        <f t="shared" si="1"/>
        <v>1</v>
      </c>
      <c r="G21" s="581">
        <v>1</v>
      </c>
      <c r="H21" s="581">
        <v>1</v>
      </c>
      <c r="I21" s="581"/>
      <c r="J21" s="581"/>
      <c r="K21" s="581"/>
      <c r="L21" s="582"/>
    </row>
    <row r="22" spans="2:12" ht="28.5" customHeight="1">
      <c r="B22" s="992" t="s">
        <v>694</v>
      </c>
      <c r="C22" s="993"/>
      <c r="D22" s="253">
        <v>1102</v>
      </c>
      <c r="E22" s="579">
        <f t="shared" si="0"/>
        <v>4</v>
      </c>
      <c r="F22" s="579">
        <f t="shared" si="1"/>
        <v>4</v>
      </c>
      <c r="G22" s="581">
        <v>4</v>
      </c>
      <c r="H22" s="581">
        <v>4</v>
      </c>
      <c r="I22" s="581"/>
      <c r="J22" s="581"/>
      <c r="K22" s="581"/>
      <c r="L22" s="582"/>
    </row>
    <row r="23" spans="2:12" ht="39" customHeight="1">
      <c r="B23" s="992" t="s">
        <v>695</v>
      </c>
      <c r="C23" s="993"/>
      <c r="D23" s="253">
        <v>1103</v>
      </c>
      <c r="E23" s="579"/>
      <c r="F23" s="579"/>
      <c r="G23" s="581"/>
      <c r="H23" s="581"/>
      <c r="I23" s="581"/>
      <c r="J23" s="581"/>
      <c r="K23" s="581"/>
      <c r="L23" s="582"/>
    </row>
    <row r="24" spans="2:12" ht="39" customHeight="1">
      <c r="B24" s="992" t="s">
        <v>696</v>
      </c>
      <c r="C24" s="993"/>
      <c r="D24" s="253">
        <v>1104</v>
      </c>
      <c r="E24" s="579"/>
      <c r="F24" s="579"/>
      <c r="G24" s="581"/>
      <c r="H24" s="581"/>
      <c r="I24" s="581"/>
      <c r="J24" s="581"/>
      <c r="K24" s="581"/>
      <c r="L24" s="582"/>
    </row>
    <row r="25" spans="2:12" ht="38.25" customHeight="1">
      <c r="B25" s="992" t="s">
        <v>697</v>
      </c>
      <c r="C25" s="993"/>
      <c r="D25" s="253">
        <v>1105</v>
      </c>
      <c r="E25" s="579"/>
      <c r="F25" s="579"/>
      <c r="G25" s="581"/>
      <c r="H25" s="581"/>
      <c r="I25" s="581"/>
      <c r="J25" s="581"/>
      <c r="K25" s="581"/>
      <c r="L25" s="582"/>
    </row>
    <row r="26" spans="2:12" ht="39.75" customHeight="1">
      <c r="B26" s="992" t="s">
        <v>698</v>
      </c>
      <c r="C26" s="993"/>
      <c r="D26" s="253">
        <v>1106</v>
      </c>
      <c r="E26" s="579"/>
      <c r="F26" s="579"/>
      <c r="G26" s="581"/>
      <c r="H26" s="581"/>
      <c r="I26" s="581"/>
      <c r="J26" s="581"/>
      <c r="K26" s="581"/>
      <c r="L26" s="582"/>
    </row>
    <row r="27" spans="2:12" ht="27.75" customHeight="1">
      <c r="B27" s="992" t="s">
        <v>699</v>
      </c>
      <c r="C27" s="993"/>
      <c r="D27" s="253">
        <v>1107</v>
      </c>
      <c r="E27" s="579"/>
      <c r="F27" s="579"/>
      <c r="G27" s="581"/>
      <c r="H27" s="581"/>
      <c r="I27" s="581"/>
      <c r="J27" s="581"/>
      <c r="K27" s="581"/>
      <c r="L27" s="582"/>
    </row>
    <row r="28" spans="2:12" ht="15.75" customHeight="1">
      <c r="B28" s="992" t="s">
        <v>700</v>
      </c>
      <c r="C28" s="993"/>
      <c r="D28" s="253">
        <v>1108</v>
      </c>
      <c r="E28" s="579"/>
      <c r="F28" s="579"/>
      <c r="G28" s="581"/>
      <c r="H28" s="581"/>
      <c r="I28" s="581"/>
      <c r="J28" s="581"/>
      <c r="K28" s="581"/>
      <c r="L28" s="582"/>
    </row>
    <row r="29" spans="2:12">
      <c r="B29" s="764" t="s">
        <v>701</v>
      </c>
      <c r="C29" s="867"/>
      <c r="D29" s="253">
        <v>1200</v>
      </c>
      <c r="E29" s="579"/>
      <c r="F29" s="579"/>
      <c r="G29" s="581"/>
      <c r="H29" s="581"/>
      <c r="I29" s="581"/>
      <c r="J29" s="581"/>
      <c r="K29" s="581"/>
      <c r="L29" s="582"/>
    </row>
    <row r="30" spans="2:12">
      <c r="B30" s="764" t="s">
        <v>702</v>
      </c>
      <c r="C30" s="867"/>
      <c r="D30" s="253">
        <v>1300</v>
      </c>
      <c r="E30" s="579">
        <f t="shared" si="0"/>
        <v>1</v>
      </c>
      <c r="F30" s="579">
        <f t="shared" si="1"/>
        <v>1</v>
      </c>
      <c r="G30" s="581">
        <v>1</v>
      </c>
      <c r="H30" s="581">
        <v>1</v>
      </c>
      <c r="I30" s="581"/>
      <c r="J30" s="581"/>
      <c r="K30" s="581"/>
      <c r="L30" s="582"/>
    </row>
    <row r="31" spans="2:12" ht="48.75" customHeight="1">
      <c r="B31" s="764" t="s">
        <v>703</v>
      </c>
      <c r="C31" s="867"/>
      <c r="D31" s="253">
        <v>1400</v>
      </c>
      <c r="E31" s="579"/>
      <c r="F31" s="579"/>
      <c r="G31" s="581"/>
      <c r="H31" s="581"/>
      <c r="I31" s="581"/>
      <c r="J31" s="581"/>
      <c r="K31" s="581"/>
      <c r="L31" s="582"/>
    </row>
    <row r="32" spans="2:12">
      <c r="B32" s="764" t="s">
        <v>704</v>
      </c>
      <c r="C32" s="867"/>
      <c r="D32" s="253">
        <v>1500</v>
      </c>
      <c r="E32" s="579"/>
      <c r="F32" s="579"/>
      <c r="G32" s="581"/>
      <c r="H32" s="581"/>
      <c r="I32" s="581"/>
      <c r="J32" s="581"/>
      <c r="K32" s="581"/>
      <c r="L32" s="582"/>
    </row>
    <row r="33" spans="2:12">
      <c r="B33" s="764" t="s">
        <v>705</v>
      </c>
      <c r="C33" s="867"/>
      <c r="D33" s="253">
        <v>1600</v>
      </c>
      <c r="E33" s="579"/>
      <c r="F33" s="579"/>
      <c r="G33" s="581"/>
      <c r="H33" s="581"/>
      <c r="I33" s="581"/>
      <c r="J33" s="581"/>
      <c r="K33" s="581"/>
      <c r="L33" s="582"/>
    </row>
    <row r="34" spans="2:12">
      <c r="B34" s="764" t="s">
        <v>706</v>
      </c>
      <c r="C34" s="867"/>
      <c r="D34" s="253">
        <v>1700</v>
      </c>
      <c r="E34" s="579"/>
      <c r="F34" s="579"/>
      <c r="G34" s="581"/>
      <c r="H34" s="581"/>
      <c r="I34" s="581"/>
      <c r="J34" s="581"/>
      <c r="K34" s="581"/>
      <c r="L34" s="582"/>
    </row>
    <row r="35" spans="2:12" ht="27" customHeight="1">
      <c r="B35" s="764" t="s">
        <v>707</v>
      </c>
      <c r="C35" s="867"/>
      <c r="D35" s="253">
        <v>1800</v>
      </c>
      <c r="E35" s="579"/>
      <c r="F35" s="579"/>
      <c r="G35" s="581"/>
      <c r="H35" s="581"/>
      <c r="I35" s="581"/>
      <c r="J35" s="581"/>
      <c r="K35" s="581"/>
      <c r="L35" s="582"/>
    </row>
    <row r="36" spans="2:12">
      <c r="B36" s="764" t="s">
        <v>708</v>
      </c>
      <c r="C36" s="867"/>
      <c r="D36" s="253">
        <v>1900</v>
      </c>
      <c r="E36" s="579"/>
      <c r="F36" s="579"/>
      <c r="G36" s="581"/>
      <c r="H36" s="581"/>
      <c r="I36" s="581"/>
      <c r="J36" s="581"/>
      <c r="K36" s="581"/>
      <c r="L36" s="582"/>
    </row>
    <row r="37" spans="2:12">
      <c r="B37" s="994" t="s">
        <v>709</v>
      </c>
      <c r="C37" s="995"/>
      <c r="D37" s="584">
        <v>2000</v>
      </c>
      <c r="E37" s="585"/>
      <c r="F37" s="585"/>
      <c r="G37" s="586"/>
      <c r="H37" s="586"/>
      <c r="I37" s="586"/>
      <c r="J37" s="586"/>
      <c r="K37" s="586"/>
      <c r="L37" s="587"/>
    </row>
    <row r="38" spans="2:12" ht="15" customHeight="1">
      <c r="B38" s="764" t="s">
        <v>710</v>
      </c>
      <c r="C38" s="867"/>
      <c r="D38" s="261">
        <v>2100</v>
      </c>
      <c r="E38" s="588"/>
      <c r="F38" s="588"/>
      <c r="G38" s="588"/>
      <c r="H38" s="588"/>
      <c r="I38" s="588"/>
      <c r="J38" s="588"/>
      <c r="K38" s="588"/>
      <c r="L38" s="589"/>
    </row>
    <row r="39" spans="2:12" ht="27" customHeight="1">
      <c r="B39" s="992" t="s">
        <v>711</v>
      </c>
      <c r="C39" s="993"/>
      <c r="D39" s="261">
        <v>2101</v>
      </c>
      <c r="E39" s="588"/>
      <c r="F39" s="588"/>
      <c r="G39" s="581"/>
      <c r="H39" s="581"/>
      <c r="I39" s="581"/>
      <c r="J39" s="581"/>
      <c r="K39" s="581"/>
      <c r="L39" s="582"/>
    </row>
    <row r="40" spans="2:12">
      <c r="B40" s="992" t="s">
        <v>712</v>
      </c>
      <c r="C40" s="993"/>
      <c r="D40" s="261">
        <v>2102</v>
      </c>
      <c r="E40" s="588"/>
      <c r="F40" s="588"/>
      <c r="G40" s="581"/>
      <c r="H40" s="581"/>
      <c r="I40" s="581"/>
      <c r="J40" s="581"/>
      <c r="K40" s="581"/>
      <c r="L40" s="582"/>
    </row>
    <row r="41" spans="2:12">
      <c r="B41" s="992" t="s">
        <v>713</v>
      </c>
      <c r="C41" s="993"/>
      <c r="D41" s="261">
        <v>2103</v>
      </c>
      <c r="E41" s="588"/>
      <c r="F41" s="588"/>
      <c r="G41" s="581"/>
      <c r="H41" s="581"/>
      <c r="I41" s="581"/>
      <c r="J41" s="581"/>
      <c r="K41" s="581"/>
      <c r="L41" s="582"/>
    </row>
    <row r="42" spans="2:12">
      <c r="B42" s="992" t="s">
        <v>714</v>
      </c>
      <c r="C42" s="993"/>
      <c r="D42" s="261">
        <v>2104</v>
      </c>
      <c r="E42" s="588"/>
      <c r="F42" s="588"/>
      <c r="G42" s="581"/>
      <c r="H42" s="581"/>
      <c r="I42" s="581"/>
      <c r="J42" s="581"/>
      <c r="K42" s="581"/>
      <c r="L42" s="582"/>
    </row>
    <row r="43" spans="2:12">
      <c r="B43" s="992" t="s">
        <v>715</v>
      </c>
      <c r="C43" s="993"/>
      <c r="D43" s="261">
        <v>2105</v>
      </c>
      <c r="E43" s="588"/>
      <c r="F43" s="588"/>
      <c r="G43" s="581"/>
      <c r="H43" s="581"/>
      <c r="I43" s="581"/>
      <c r="J43" s="581"/>
      <c r="K43" s="581"/>
      <c r="L43" s="582"/>
    </row>
    <row r="44" spans="2:12">
      <c r="B44" s="764" t="s">
        <v>716</v>
      </c>
      <c r="C44" s="867"/>
      <c r="D44" s="261">
        <v>2200</v>
      </c>
      <c r="E44" s="588"/>
      <c r="F44" s="588"/>
      <c r="G44" s="588"/>
      <c r="H44" s="588"/>
      <c r="I44" s="588"/>
      <c r="J44" s="588"/>
      <c r="K44" s="588"/>
      <c r="L44" s="589"/>
    </row>
    <row r="45" spans="2:12" ht="27.75" customHeight="1">
      <c r="B45" s="992" t="s">
        <v>717</v>
      </c>
      <c r="C45" s="993"/>
      <c r="D45" s="261">
        <v>2201</v>
      </c>
      <c r="E45" s="588"/>
      <c r="F45" s="588"/>
      <c r="G45" s="581"/>
      <c r="H45" s="581"/>
      <c r="I45" s="581"/>
      <c r="J45" s="581"/>
      <c r="K45" s="581"/>
      <c r="L45" s="582"/>
    </row>
    <row r="46" spans="2:12">
      <c r="B46" s="992" t="s">
        <v>718</v>
      </c>
      <c r="C46" s="993"/>
      <c r="D46" s="261">
        <v>2202</v>
      </c>
      <c r="E46" s="588"/>
      <c r="F46" s="588"/>
      <c r="G46" s="581"/>
      <c r="H46" s="581"/>
      <c r="I46" s="581"/>
      <c r="J46" s="581"/>
      <c r="K46" s="581"/>
      <c r="L46" s="582"/>
    </row>
    <row r="47" spans="2:12">
      <c r="B47" s="992" t="s">
        <v>719</v>
      </c>
      <c r="C47" s="993"/>
      <c r="D47" s="261">
        <v>2203</v>
      </c>
      <c r="E47" s="588"/>
      <c r="F47" s="588"/>
      <c r="G47" s="581"/>
      <c r="H47" s="581"/>
      <c r="I47" s="581"/>
      <c r="J47" s="581"/>
      <c r="K47" s="581"/>
      <c r="L47" s="582"/>
    </row>
    <row r="48" spans="2:12">
      <c r="B48" s="992" t="s">
        <v>720</v>
      </c>
      <c r="C48" s="993"/>
      <c r="D48" s="261">
        <v>2204</v>
      </c>
      <c r="E48" s="588"/>
      <c r="F48" s="588"/>
      <c r="G48" s="581"/>
      <c r="H48" s="581"/>
      <c r="I48" s="581"/>
      <c r="J48" s="581"/>
      <c r="K48" s="581"/>
      <c r="L48" s="582"/>
    </row>
    <row r="49" spans="2:13">
      <c r="B49" s="992" t="s">
        <v>721</v>
      </c>
      <c r="C49" s="993"/>
      <c r="D49" s="261">
        <v>2205</v>
      </c>
      <c r="E49" s="588"/>
      <c r="F49" s="588"/>
      <c r="G49" s="581"/>
      <c r="H49" s="581"/>
      <c r="I49" s="581"/>
      <c r="J49" s="581"/>
      <c r="K49" s="581"/>
      <c r="L49" s="582"/>
    </row>
    <row r="50" spans="2:13" ht="12.75" customHeight="1">
      <c r="B50" s="992" t="s">
        <v>722</v>
      </c>
      <c r="C50" s="993"/>
      <c r="D50" s="261">
        <v>2206</v>
      </c>
      <c r="E50" s="588"/>
      <c r="F50" s="588"/>
      <c r="G50" s="581"/>
      <c r="H50" s="581"/>
      <c r="I50" s="581"/>
      <c r="J50" s="581"/>
      <c r="K50" s="581"/>
      <c r="L50" s="582"/>
    </row>
    <row r="51" spans="2:13">
      <c r="B51" s="994" t="s">
        <v>723</v>
      </c>
      <c r="C51" s="995"/>
      <c r="D51" s="590">
        <v>3000</v>
      </c>
      <c r="E51" s="585"/>
      <c r="F51" s="585"/>
      <c r="G51" s="585"/>
      <c r="H51" s="585"/>
      <c r="I51" s="585"/>
      <c r="J51" s="585"/>
      <c r="K51" s="585"/>
      <c r="L51" s="591"/>
    </row>
    <row r="52" spans="2:13">
      <c r="B52" s="764" t="s">
        <v>724</v>
      </c>
      <c r="C52" s="867"/>
      <c r="D52" s="261">
        <v>3100</v>
      </c>
      <c r="E52" s="588"/>
      <c r="F52" s="588"/>
      <c r="G52" s="588"/>
      <c r="H52" s="588"/>
      <c r="I52" s="588"/>
      <c r="J52" s="588"/>
      <c r="K52" s="588"/>
      <c r="L52" s="592"/>
    </row>
    <row r="53" spans="2:13">
      <c r="B53" s="764" t="s">
        <v>725</v>
      </c>
      <c r="C53" s="867"/>
      <c r="D53" s="261">
        <v>3200</v>
      </c>
      <c r="E53" s="588"/>
      <c r="F53" s="588"/>
      <c r="G53" s="588"/>
      <c r="H53" s="588"/>
      <c r="I53" s="588"/>
      <c r="J53" s="588"/>
      <c r="K53" s="588"/>
      <c r="L53" s="592"/>
    </row>
    <row r="54" spans="2:13">
      <c r="B54" s="764" t="s">
        <v>726</v>
      </c>
      <c r="C54" s="867"/>
      <c r="D54" s="261">
        <v>3300</v>
      </c>
      <c r="E54" s="588"/>
      <c r="F54" s="588"/>
      <c r="G54" s="588"/>
      <c r="H54" s="588"/>
      <c r="I54" s="588"/>
      <c r="J54" s="588"/>
      <c r="K54" s="588"/>
      <c r="L54" s="592"/>
    </row>
    <row r="55" spans="2:13">
      <c r="B55" s="764" t="s">
        <v>727</v>
      </c>
      <c r="C55" s="867"/>
      <c r="D55" s="261">
        <v>3400</v>
      </c>
      <c r="E55" s="588"/>
      <c r="F55" s="588"/>
      <c r="G55" s="588"/>
      <c r="H55" s="588"/>
      <c r="I55" s="588"/>
      <c r="J55" s="588"/>
      <c r="K55" s="588"/>
      <c r="L55" s="592"/>
    </row>
    <row r="56" spans="2:13">
      <c r="B56" s="764" t="s">
        <v>728</v>
      </c>
      <c r="C56" s="867"/>
      <c r="D56" s="261">
        <v>3500</v>
      </c>
      <c r="E56" s="588"/>
      <c r="F56" s="588"/>
      <c r="G56" s="588"/>
      <c r="H56" s="588"/>
      <c r="I56" s="588"/>
      <c r="J56" s="588"/>
      <c r="K56" s="588"/>
      <c r="L56" s="592"/>
    </row>
    <row r="57" spans="2:13">
      <c r="B57" s="764" t="s">
        <v>729</v>
      </c>
      <c r="C57" s="867"/>
      <c r="D57" s="261">
        <v>3600</v>
      </c>
      <c r="E57" s="588"/>
      <c r="F57" s="588"/>
      <c r="G57" s="588"/>
      <c r="H57" s="588"/>
      <c r="I57" s="588"/>
      <c r="J57" s="588"/>
      <c r="K57" s="588"/>
      <c r="L57" s="592"/>
    </row>
    <row r="58" spans="2:13">
      <c r="B58" s="764" t="s">
        <v>730</v>
      </c>
      <c r="C58" s="867"/>
      <c r="D58" s="261">
        <v>3700</v>
      </c>
      <c r="E58" s="588"/>
      <c r="F58" s="588"/>
      <c r="G58" s="588"/>
      <c r="H58" s="588"/>
      <c r="I58" s="588"/>
      <c r="J58" s="588"/>
      <c r="K58" s="588"/>
      <c r="L58" s="592"/>
    </row>
    <row r="59" spans="2:13" ht="14.25" customHeight="1">
      <c r="B59" s="764" t="s">
        <v>731</v>
      </c>
      <c r="C59" s="867"/>
      <c r="D59" s="261">
        <v>3800</v>
      </c>
      <c r="E59" s="588"/>
      <c r="F59" s="588"/>
      <c r="G59" s="588"/>
      <c r="H59" s="588"/>
      <c r="I59" s="588"/>
      <c r="J59" s="588"/>
      <c r="K59" s="588"/>
      <c r="L59" s="592"/>
    </row>
    <row r="60" spans="2:13" ht="40.5" customHeight="1">
      <c r="B60" s="764" t="s">
        <v>732</v>
      </c>
      <c r="C60" s="867"/>
      <c r="D60" s="261">
        <v>3900</v>
      </c>
      <c r="E60" s="588"/>
      <c r="F60" s="588"/>
      <c r="G60" s="588"/>
      <c r="H60" s="588"/>
      <c r="I60" s="588"/>
      <c r="J60" s="588"/>
      <c r="K60" s="588"/>
      <c r="L60" s="592"/>
    </row>
    <row r="61" spans="2:13">
      <c r="B61" s="752" t="s">
        <v>239</v>
      </c>
      <c r="C61" s="752"/>
      <c r="D61" s="573">
        <v>9000</v>
      </c>
      <c r="E61" s="593">
        <f t="shared" si="0"/>
        <v>6</v>
      </c>
      <c r="F61" s="594">
        <f t="shared" si="1"/>
        <v>6</v>
      </c>
      <c r="G61" s="595">
        <f>G19+G37+G51</f>
        <v>6</v>
      </c>
      <c r="H61" s="595">
        <f>H19+H37+H51</f>
        <v>6</v>
      </c>
      <c r="I61" s="595"/>
      <c r="J61" s="595"/>
      <c r="K61" s="595"/>
      <c r="L61" s="596"/>
    </row>
    <row r="62" spans="2:13">
      <c r="B62" s="507"/>
      <c r="C62" s="507"/>
    </row>
    <row r="63" spans="2:13" ht="18.75" customHeight="1">
      <c r="B63" s="991" t="s">
        <v>733</v>
      </c>
      <c r="C63" s="991"/>
      <c r="D63" s="991"/>
      <c r="E63" s="991"/>
      <c r="F63" s="991"/>
      <c r="G63" s="991"/>
      <c r="H63" s="991"/>
      <c r="I63" s="991"/>
      <c r="J63" s="991"/>
      <c r="K63" s="991"/>
      <c r="L63" s="991"/>
      <c r="M63" s="597"/>
    </row>
    <row r="67" spans="2:5">
      <c r="B67" s="742"/>
      <c r="C67" s="742"/>
      <c r="D67" s="742"/>
      <c r="E67" s="742"/>
    </row>
  </sheetData>
  <mergeCells count="60">
    <mergeCell ref="B2:L2"/>
    <mergeCell ref="C7:J7"/>
    <mergeCell ref="B8:B9"/>
    <mergeCell ref="K8:K9"/>
    <mergeCell ref="C9:J9"/>
    <mergeCell ref="B12:L12"/>
    <mergeCell ref="B14:C17"/>
    <mergeCell ref="D14:D17"/>
    <mergeCell ref="E14:L14"/>
    <mergeCell ref="E15:F16"/>
    <mergeCell ref="G15:L15"/>
    <mergeCell ref="G16:H16"/>
    <mergeCell ref="I16:J16"/>
    <mergeCell ref="K16:L16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67:E67"/>
    <mergeCell ref="B58:C58"/>
    <mergeCell ref="B59:C59"/>
    <mergeCell ref="B60:C60"/>
    <mergeCell ref="B61:C61"/>
    <mergeCell ref="B63:L63"/>
  </mergeCells>
  <pageMargins left="0.62992125984251968" right="0.62992125984251968" top="0.55118110236220474" bottom="0.59055118110236227" header="0.31496062992125984" footer="0.31496062992125984"/>
  <pageSetup paperSize="9" scale="72" fitToHeight="2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 published="0">
    <pageSetUpPr fitToPage="1"/>
  </sheetPr>
  <dimension ref="A1:IW57"/>
  <sheetViews>
    <sheetView workbookViewId="0">
      <selection activeCell="F11" sqref="F11"/>
    </sheetView>
  </sheetViews>
  <sheetFormatPr defaultColWidth="9.109375" defaultRowHeight="13.2" customHeight="1"/>
  <cols>
    <col min="1" max="1" width="0.6640625" style="169" customWidth="1"/>
    <col min="2" max="2" width="45" style="220" customWidth="1"/>
    <col min="3" max="3" width="6.6640625" style="169" customWidth="1"/>
    <col min="4" max="4" width="7.88671875" style="169" customWidth="1"/>
    <col min="5" max="5" width="17.44140625" style="169" customWidth="1"/>
    <col min="6" max="6" width="17" style="169" customWidth="1"/>
    <col min="7" max="7" width="17.44140625" style="169" customWidth="1"/>
    <col min="8" max="8" width="11.109375" style="169" customWidth="1"/>
    <col min="9" max="9" width="18.6640625" style="169" customWidth="1"/>
    <col min="10" max="10" width="17.44140625" style="169" customWidth="1"/>
    <col min="11" max="11" width="19.44140625" style="169" customWidth="1"/>
    <col min="12" max="12" width="17.44140625" style="169" customWidth="1"/>
    <col min="13" max="257" width="9.109375" style="169" customWidth="1"/>
    <col min="258" max="16384" width="9.109375" style="24"/>
  </cols>
  <sheetData>
    <row r="1" spans="2:12">
      <c r="B1" s="989" t="s">
        <v>734</v>
      </c>
      <c r="C1" s="989"/>
      <c r="D1" s="989"/>
      <c r="E1" s="989"/>
      <c r="F1" s="989"/>
      <c r="G1" s="989"/>
      <c r="H1" s="989"/>
      <c r="I1" s="989"/>
      <c r="J1" s="989"/>
      <c r="K1" s="989"/>
      <c r="L1" s="989"/>
    </row>
    <row r="2" spans="2:12">
      <c r="B2" s="1003"/>
      <c r="C2" s="1003"/>
      <c r="D2" s="1003"/>
      <c r="E2" s="1003"/>
      <c r="F2" s="1003"/>
      <c r="G2" s="1003"/>
      <c r="H2" s="1003"/>
      <c r="I2" s="1003"/>
      <c r="J2" s="1003"/>
      <c r="K2" s="1003"/>
      <c r="L2" s="1003"/>
    </row>
    <row r="3" spans="2:12">
      <c r="B3" s="791" t="s">
        <v>84</v>
      </c>
      <c r="C3" s="791" t="s">
        <v>258</v>
      </c>
      <c r="D3" s="799" t="s">
        <v>499</v>
      </c>
      <c r="E3" s="800"/>
      <c r="F3" s="800"/>
      <c r="G3" s="788"/>
      <c r="H3" s="799" t="s">
        <v>548</v>
      </c>
      <c r="I3" s="800"/>
      <c r="J3" s="800"/>
      <c r="K3" s="800"/>
      <c r="L3" s="788"/>
    </row>
    <row r="4" spans="2:12">
      <c r="B4" s="791"/>
      <c r="C4" s="791"/>
      <c r="D4" s="1004"/>
      <c r="E4" s="1005"/>
      <c r="F4" s="1005"/>
      <c r="G4" s="790"/>
      <c r="H4" s="1004"/>
      <c r="I4" s="1005"/>
      <c r="J4" s="1005"/>
      <c r="K4" s="1005"/>
      <c r="L4" s="790"/>
    </row>
    <row r="5" spans="2:12">
      <c r="B5" s="791"/>
      <c r="C5" s="791"/>
      <c r="D5" s="792" t="s">
        <v>264</v>
      </c>
      <c r="E5" s="791" t="s">
        <v>170</v>
      </c>
      <c r="F5" s="791"/>
      <c r="G5" s="803"/>
      <c r="H5" s="791" t="s">
        <v>264</v>
      </c>
      <c r="I5" s="803" t="s">
        <v>170</v>
      </c>
      <c r="J5" s="749"/>
      <c r="K5" s="749"/>
      <c r="L5" s="804"/>
    </row>
    <row r="6" spans="2:12">
      <c r="B6" s="791"/>
      <c r="C6" s="791"/>
      <c r="D6" s="798"/>
      <c r="E6" s="791" t="s">
        <v>503</v>
      </c>
      <c r="F6" s="791" t="s">
        <v>504</v>
      </c>
      <c r="G6" s="800" t="s">
        <v>573</v>
      </c>
      <c r="H6" s="791"/>
      <c r="I6" s="792" t="s">
        <v>735</v>
      </c>
      <c r="J6" s="791" t="s">
        <v>736</v>
      </c>
      <c r="K6" s="791" t="s">
        <v>737</v>
      </c>
      <c r="L6" s="791" t="s">
        <v>738</v>
      </c>
    </row>
    <row r="7" spans="2:12">
      <c r="B7" s="791"/>
      <c r="C7" s="791"/>
      <c r="D7" s="793"/>
      <c r="E7" s="1006"/>
      <c r="F7" s="1006"/>
      <c r="G7" s="1007"/>
      <c r="H7" s="791"/>
      <c r="I7" s="793"/>
      <c r="J7" s="791"/>
      <c r="K7" s="791"/>
      <c r="L7" s="791"/>
    </row>
    <row r="8" spans="2:12">
      <c r="B8" s="198">
        <v>1</v>
      </c>
      <c r="C8" s="174">
        <v>2</v>
      </c>
      <c r="D8" s="174">
        <v>3</v>
      </c>
      <c r="E8" s="174">
        <v>4</v>
      </c>
      <c r="F8" s="174">
        <v>5</v>
      </c>
      <c r="G8" s="174">
        <v>6</v>
      </c>
      <c r="H8" s="174">
        <v>7</v>
      </c>
      <c r="I8" s="174">
        <v>8</v>
      </c>
      <c r="J8" s="174">
        <v>9</v>
      </c>
      <c r="K8" s="174">
        <v>10</v>
      </c>
      <c r="L8" s="174">
        <v>11</v>
      </c>
    </row>
    <row r="9" spans="2:12">
      <c r="B9" s="575" t="s">
        <v>691</v>
      </c>
      <c r="C9" s="576">
        <v>1000</v>
      </c>
      <c r="D9" s="598"/>
      <c r="E9" s="598"/>
      <c r="F9" s="598"/>
      <c r="G9" s="598"/>
      <c r="H9" s="598"/>
      <c r="I9" s="598"/>
      <c r="J9" s="598"/>
      <c r="K9" s="598"/>
      <c r="L9" s="599"/>
    </row>
    <row r="10" spans="2:12" ht="26.4">
      <c r="B10" s="556" t="s">
        <v>692</v>
      </c>
      <c r="C10" s="253">
        <v>1100</v>
      </c>
      <c r="D10" s="262"/>
      <c r="E10" s="262"/>
      <c r="F10" s="262"/>
      <c r="G10" s="262"/>
      <c r="H10" s="232"/>
      <c r="I10" s="262"/>
      <c r="J10" s="262"/>
      <c r="K10" s="262"/>
      <c r="L10" s="557"/>
    </row>
    <row r="11" spans="2:12" ht="42">
      <c r="B11" s="553" t="s">
        <v>693</v>
      </c>
      <c r="C11" s="253">
        <v>1101</v>
      </c>
      <c r="D11" s="262"/>
      <c r="E11" s="231"/>
      <c r="F11" s="231"/>
      <c r="G11" s="231"/>
      <c r="H11" s="232"/>
      <c r="I11" s="231"/>
      <c r="J11" s="231"/>
      <c r="K11" s="232"/>
      <c r="L11" s="234"/>
    </row>
    <row r="12" spans="2:12" ht="26.4">
      <c r="B12" s="553" t="s">
        <v>694</v>
      </c>
      <c r="C12" s="253">
        <v>1102</v>
      </c>
      <c r="D12" s="262"/>
      <c r="E12" s="231"/>
      <c r="F12" s="231"/>
      <c r="G12" s="231"/>
      <c r="H12" s="232"/>
      <c r="I12" s="231"/>
      <c r="J12" s="231"/>
      <c r="K12" s="231"/>
      <c r="L12" s="233"/>
    </row>
    <row r="13" spans="2:12" ht="39.6">
      <c r="B13" s="553" t="s">
        <v>739</v>
      </c>
      <c r="C13" s="253">
        <v>1103</v>
      </c>
      <c r="D13" s="262"/>
      <c r="E13" s="231"/>
      <c r="F13" s="231"/>
      <c r="G13" s="231"/>
      <c r="H13" s="232"/>
      <c r="I13" s="231"/>
      <c r="J13" s="231"/>
      <c r="K13" s="231"/>
      <c r="L13" s="233"/>
    </row>
    <row r="14" spans="2:12" ht="39.6">
      <c r="B14" s="553" t="s">
        <v>696</v>
      </c>
      <c r="C14" s="253">
        <v>1104</v>
      </c>
      <c r="D14" s="262"/>
      <c r="E14" s="231"/>
      <c r="F14" s="231"/>
      <c r="G14" s="231"/>
      <c r="H14" s="232"/>
      <c r="I14" s="231"/>
      <c r="J14" s="231"/>
      <c r="K14" s="231"/>
      <c r="L14" s="233"/>
    </row>
    <row r="15" spans="2:12" ht="39.6">
      <c r="B15" s="553" t="s">
        <v>697</v>
      </c>
      <c r="C15" s="253">
        <v>1105</v>
      </c>
      <c r="D15" s="262"/>
      <c r="E15" s="231"/>
      <c r="F15" s="231"/>
      <c r="G15" s="231"/>
      <c r="H15" s="232"/>
      <c r="I15" s="231"/>
      <c r="J15" s="231"/>
      <c r="K15" s="231"/>
      <c r="L15" s="233"/>
    </row>
    <row r="16" spans="2:12" ht="39.6">
      <c r="B16" s="553" t="s">
        <v>698</v>
      </c>
      <c r="C16" s="253">
        <v>1106</v>
      </c>
      <c r="D16" s="262"/>
      <c r="E16" s="231"/>
      <c r="F16" s="231"/>
      <c r="G16" s="231"/>
      <c r="H16" s="232"/>
      <c r="I16" s="231"/>
      <c r="J16" s="231"/>
      <c r="K16" s="231"/>
      <c r="L16" s="233"/>
    </row>
    <row r="17" spans="2:12" ht="26.4">
      <c r="B17" s="553" t="s">
        <v>699</v>
      </c>
      <c r="C17" s="253">
        <v>1107</v>
      </c>
      <c r="D17" s="262"/>
      <c r="E17" s="231"/>
      <c r="F17" s="231"/>
      <c r="G17" s="231"/>
      <c r="H17" s="232"/>
      <c r="I17" s="231"/>
      <c r="J17" s="231"/>
      <c r="K17" s="231"/>
      <c r="L17" s="233"/>
    </row>
    <row r="18" spans="2:12">
      <c r="B18" s="553" t="s">
        <v>700</v>
      </c>
      <c r="C18" s="253">
        <v>1108</v>
      </c>
      <c r="D18" s="262"/>
      <c r="E18" s="231"/>
      <c r="F18" s="231"/>
      <c r="G18" s="231"/>
      <c r="H18" s="232"/>
      <c r="I18" s="231"/>
      <c r="J18" s="231"/>
      <c r="K18" s="231"/>
      <c r="L18" s="233"/>
    </row>
    <row r="19" spans="2:12">
      <c r="B19" s="249" t="s">
        <v>701</v>
      </c>
      <c r="C19" s="253">
        <v>1200</v>
      </c>
      <c r="D19" s="262"/>
      <c r="E19" s="231"/>
      <c r="F19" s="231"/>
      <c r="G19" s="231"/>
      <c r="H19" s="232"/>
      <c r="I19" s="231"/>
      <c r="J19" s="231"/>
      <c r="K19" s="231"/>
      <c r="L19" s="233"/>
    </row>
    <row r="20" spans="2:12">
      <c r="B20" s="249" t="s">
        <v>702</v>
      </c>
      <c r="C20" s="253">
        <v>1300</v>
      </c>
      <c r="D20" s="262"/>
      <c r="E20" s="231"/>
      <c r="F20" s="231"/>
      <c r="G20" s="231"/>
      <c r="H20" s="232"/>
      <c r="I20" s="231"/>
      <c r="J20" s="231"/>
      <c r="K20" s="231"/>
      <c r="L20" s="233"/>
    </row>
    <row r="21" spans="2:12" ht="66">
      <c r="B21" s="249" t="s">
        <v>703</v>
      </c>
      <c r="C21" s="253">
        <v>1400</v>
      </c>
      <c r="D21" s="262"/>
      <c r="E21" s="231"/>
      <c r="F21" s="231"/>
      <c r="G21" s="231"/>
      <c r="H21" s="232"/>
      <c r="I21" s="231"/>
      <c r="J21" s="231"/>
      <c r="K21" s="231"/>
      <c r="L21" s="233"/>
    </row>
    <row r="22" spans="2:12">
      <c r="B22" s="249" t="s">
        <v>704</v>
      </c>
      <c r="C22" s="253">
        <v>1500</v>
      </c>
      <c r="D22" s="262"/>
      <c r="E22" s="231"/>
      <c r="F22" s="231"/>
      <c r="G22" s="231"/>
      <c r="H22" s="232"/>
      <c r="I22" s="231"/>
      <c r="J22" s="231"/>
      <c r="K22" s="231"/>
      <c r="L22" s="233"/>
    </row>
    <row r="23" spans="2:12">
      <c r="B23" s="249" t="s">
        <v>705</v>
      </c>
      <c r="C23" s="253">
        <v>1600</v>
      </c>
      <c r="D23" s="262"/>
      <c r="E23" s="231"/>
      <c r="F23" s="231"/>
      <c r="G23" s="231"/>
      <c r="H23" s="232"/>
      <c r="I23" s="231"/>
      <c r="J23" s="231"/>
      <c r="K23" s="231"/>
      <c r="L23" s="233"/>
    </row>
    <row r="24" spans="2:12">
      <c r="B24" s="249" t="s">
        <v>706</v>
      </c>
      <c r="C24" s="253">
        <v>1700</v>
      </c>
      <c r="D24" s="262"/>
      <c r="E24" s="231"/>
      <c r="F24" s="231"/>
      <c r="G24" s="231"/>
      <c r="H24" s="232"/>
      <c r="I24" s="231"/>
      <c r="J24" s="231"/>
      <c r="K24" s="231"/>
      <c r="L24" s="233"/>
    </row>
    <row r="25" spans="2:12" ht="26.4">
      <c r="B25" s="249" t="s">
        <v>707</v>
      </c>
      <c r="C25" s="253">
        <v>1800</v>
      </c>
      <c r="D25" s="262"/>
      <c r="E25" s="231"/>
      <c r="F25" s="231"/>
      <c r="G25" s="231"/>
      <c r="H25" s="232"/>
      <c r="I25" s="231"/>
      <c r="J25" s="231"/>
      <c r="K25" s="231"/>
      <c r="L25" s="233"/>
    </row>
    <row r="26" spans="2:12">
      <c r="B26" s="249" t="s">
        <v>708</v>
      </c>
      <c r="C26" s="253">
        <v>1900</v>
      </c>
      <c r="D26" s="262"/>
      <c r="E26" s="231"/>
      <c r="F26" s="231"/>
      <c r="G26" s="231"/>
      <c r="H26" s="232"/>
      <c r="I26" s="231"/>
      <c r="J26" s="231"/>
      <c r="K26" s="231"/>
      <c r="L26" s="233"/>
    </row>
    <row r="27" spans="2:12">
      <c r="B27" s="583" t="s">
        <v>709</v>
      </c>
      <c r="C27" s="584">
        <v>2000</v>
      </c>
      <c r="D27" s="600"/>
      <c r="E27" s="601"/>
      <c r="F27" s="601"/>
      <c r="G27" s="601"/>
      <c r="H27" s="600"/>
      <c r="I27" s="601"/>
      <c r="J27" s="601"/>
      <c r="K27" s="601"/>
      <c r="L27" s="602"/>
    </row>
    <row r="28" spans="2:12">
      <c r="B28" s="249" t="s">
        <v>710</v>
      </c>
      <c r="C28" s="261">
        <v>2100</v>
      </c>
      <c r="D28" s="262"/>
      <c r="E28" s="603"/>
      <c r="F28" s="603"/>
      <c r="G28" s="603"/>
      <c r="H28" s="262"/>
      <c r="I28" s="603"/>
      <c r="J28" s="603"/>
      <c r="K28" s="603"/>
      <c r="L28" s="604"/>
    </row>
    <row r="29" spans="2:12" ht="28.8">
      <c r="B29" s="249" t="s">
        <v>711</v>
      </c>
      <c r="C29" s="261">
        <v>2101</v>
      </c>
      <c r="D29" s="262"/>
      <c r="E29" s="231"/>
      <c r="F29" s="231"/>
      <c r="G29" s="231"/>
      <c r="H29" s="262"/>
      <c r="I29" s="231"/>
      <c r="J29" s="231"/>
      <c r="K29" s="231"/>
      <c r="L29" s="233"/>
    </row>
    <row r="30" spans="2:12">
      <c r="B30" s="553" t="s">
        <v>712</v>
      </c>
      <c r="C30" s="261">
        <v>2102</v>
      </c>
      <c r="D30" s="262"/>
      <c r="E30" s="231"/>
      <c r="F30" s="231"/>
      <c r="G30" s="231"/>
      <c r="H30" s="262"/>
      <c r="I30" s="231"/>
      <c r="J30" s="231"/>
      <c r="K30" s="231"/>
      <c r="L30" s="233"/>
    </row>
    <row r="31" spans="2:12">
      <c r="B31" s="553" t="s">
        <v>713</v>
      </c>
      <c r="C31" s="261">
        <v>2103</v>
      </c>
      <c r="D31" s="262"/>
      <c r="E31" s="231"/>
      <c r="F31" s="231"/>
      <c r="G31" s="231"/>
      <c r="H31" s="262"/>
      <c r="I31" s="231"/>
      <c r="J31" s="231"/>
      <c r="K31" s="231"/>
      <c r="L31" s="233"/>
    </row>
    <row r="32" spans="2:12">
      <c r="B32" s="553" t="s">
        <v>714</v>
      </c>
      <c r="C32" s="261">
        <v>2104</v>
      </c>
      <c r="D32" s="262"/>
      <c r="E32" s="231"/>
      <c r="F32" s="231"/>
      <c r="G32" s="231"/>
      <c r="H32" s="262"/>
      <c r="I32" s="231"/>
      <c r="J32" s="231"/>
      <c r="K32" s="231"/>
      <c r="L32" s="233"/>
    </row>
    <row r="33" spans="2:12">
      <c r="B33" s="553" t="s">
        <v>715</v>
      </c>
      <c r="C33" s="261">
        <v>2105</v>
      </c>
      <c r="D33" s="262"/>
      <c r="E33" s="231"/>
      <c r="F33" s="231"/>
      <c r="G33" s="231"/>
      <c r="H33" s="262"/>
      <c r="I33" s="231"/>
      <c r="J33" s="231"/>
      <c r="K33" s="231"/>
      <c r="L33" s="233"/>
    </row>
    <row r="34" spans="2:12">
      <c r="B34" s="249" t="s">
        <v>716</v>
      </c>
      <c r="C34" s="261">
        <v>2200</v>
      </c>
      <c r="D34" s="262"/>
      <c r="E34" s="603"/>
      <c r="F34" s="603"/>
      <c r="G34" s="603"/>
      <c r="H34" s="262"/>
      <c r="I34" s="603"/>
      <c r="J34" s="603"/>
      <c r="K34" s="603"/>
      <c r="L34" s="604"/>
    </row>
    <row r="35" spans="2:12" ht="28.8">
      <c r="B35" s="553" t="s">
        <v>717</v>
      </c>
      <c r="C35" s="261">
        <v>2201</v>
      </c>
      <c r="D35" s="262"/>
      <c r="E35" s="231"/>
      <c r="F35" s="231"/>
      <c r="G35" s="231"/>
      <c r="H35" s="262"/>
      <c r="I35" s="231"/>
      <c r="J35" s="231"/>
      <c r="K35" s="231"/>
      <c r="L35" s="233"/>
    </row>
    <row r="36" spans="2:12">
      <c r="B36" s="553" t="s">
        <v>718</v>
      </c>
      <c r="C36" s="261">
        <v>2202</v>
      </c>
      <c r="D36" s="262"/>
      <c r="E36" s="231"/>
      <c r="F36" s="231"/>
      <c r="G36" s="231"/>
      <c r="H36" s="262"/>
      <c r="I36" s="231"/>
      <c r="J36" s="231"/>
      <c r="K36" s="231"/>
      <c r="L36" s="233"/>
    </row>
    <row r="37" spans="2:12">
      <c r="B37" s="553" t="s">
        <v>719</v>
      </c>
      <c r="C37" s="261">
        <v>2203</v>
      </c>
      <c r="D37" s="262"/>
      <c r="E37" s="231"/>
      <c r="F37" s="231"/>
      <c r="G37" s="231"/>
      <c r="H37" s="262"/>
      <c r="I37" s="231"/>
      <c r="J37" s="231"/>
      <c r="K37" s="231"/>
      <c r="L37" s="233"/>
    </row>
    <row r="38" spans="2:12">
      <c r="B38" s="553" t="s">
        <v>720</v>
      </c>
      <c r="C38" s="261">
        <v>2204</v>
      </c>
      <c r="D38" s="262"/>
      <c r="E38" s="231"/>
      <c r="F38" s="231"/>
      <c r="G38" s="231"/>
      <c r="H38" s="262"/>
      <c r="I38" s="231"/>
      <c r="J38" s="231"/>
      <c r="K38" s="231"/>
      <c r="L38" s="233"/>
    </row>
    <row r="39" spans="2:12">
      <c r="B39" s="553" t="s">
        <v>721</v>
      </c>
      <c r="C39" s="261">
        <v>2205</v>
      </c>
      <c r="D39" s="262"/>
      <c r="E39" s="231"/>
      <c r="F39" s="231"/>
      <c r="G39" s="231"/>
      <c r="H39" s="262"/>
      <c r="I39" s="231"/>
      <c r="J39" s="231"/>
      <c r="K39" s="231"/>
      <c r="L39" s="233"/>
    </row>
    <row r="40" spans="2:12" ht="26.4">
      <c r="B40" s="553" t="s">
        <v>722</v>
      </c>
      <c r="C40" s="261">
        <v>2206</v>
      </c>
      <c r="D40" s="262"/>
      <c r="E40" s="231"/>
      <c r="F40" s="231"/>
      <c r="G40" s="231"/>
      <c r="H40" s="262"/>
      <c r="I40" s="231"/>
      <c r="J40" s="231"/>
      <c r="K40" s="231"/>
      <c r="L40" s="233"/>
    </row>
    <row r="41" spans="2:12">
      <c r="B41" s="583" t="s">
        <v>723</v>
      </c>
      <c r="C41" s="590">
        <v>3000</v>
      </c>
      <c r="D41" s="600"/>
      <c r="E41" s="605"/>
      <c r="F41" s="605"/>
      <c r="G41" s="605"/>
      <c r="H41" s="600"/>
      <c r="I41" s="605"/>
      <c r="J41" s="605"/>
      <c r="K41" s="605"/>
      <c r="L41" s="606"/>
    </row>
    <row r="42" spans="2:12">
      <c r="B42" s="249" t="s">
        <v>724</v>
      </c>
      <c r="C42" s="261">
        <v>3100</v>
      </c>
      <c r="D42" s="262"/>
      <c r="E42" s="231"/>
      <c r="F42" s="231"/>
      <c r="G42" s="231"/>
      <c r="H42" s="262"/>
      <c r="I42" s="231"/>
      <c r="J42" s="231"/>
      <c r="K42" s="231"/>
      <c r="L42" s="233"/>
    </row>
    <row r="43" spans="2:12">
      <c r="B43" s="249" t="s">
        <v>725</v>
      </c>
      <c r="C43" s="261">
        <v>3200</v>
      </c>
      <c r="D43" s="262"/>
      <c r="E43" s="231"/>
      <c r="F43" s="231"/>
      <c r="G43" s="231"/>
      <c r="H43" s="262"/>
      <c r="I43" s="231"/>
      <c r="J43" s="231"/>
      <c r="K43" s="231"/>
      <c r="L43" s="233"/>
    </row>
    <row r="44" spans="2:12">
      <c r="B44" s="249" t="s">
        <v>726</v>
      </c>
      <c r="C44" s="261">
        <v>3300</v>
      </c>
      <c r="D44" s="262"/>
      <c r="E44" s="231"/>
      <c r="F44" s="231"/>
      <c r="G44" s="231"/>
      <c r="H44" s="262"/>
      <c r="I44" s="231"/>
      <c r="J44" s="231"/>
      <c r="K44" s="231"/>
      <c r="L44" s="233"/>
    </row>
    <row r="45" spans="2:12">
      <c r="B45" s="249" t="s">
        <v>727</v>
      </c>
      <c r="C45" s="261">
        <v>3400</v>
      </c>
      <c r="D45" s="262"/>
      <c r="E45" s="231"/>
      <c r="F45" s="231"/>
      <c r="G45" s="231"/>
      <c r="H45" s="262"/>
      <c r="I45" s="231"/>
      <c r="J45" s="231"/>
      <c r="K45" s="231"/>
      <c r="L45" s="233"/>
    </row>
    <row r="46" spans="2:12">
      <c r="B46" s="249" t="s">
        <v>728</v>
      </c>
      <c r="C46" s="261">
        <v>3500</v>
      </c>
      <c r="D46" s="262"/>
      <c r="E46" s="231"/>
      <c r="F46" s="231"/>
      <c r="G46" s="231"/>
      <c r="H46" s="262"/>
      <c r="I46" s="231"/>
      <c r="J46" s="231"/>
      <c r="K46" s="231"/>
      <c r="L46" s="233"/>
    </row>
    <row r="47" spans="2:12">
      <c r="B47" s="249" t="s">
        <v>729</v>
      </c>
      <c r="C47" s="261">
        <v>3600</v>
      </c>
      <c r="D47" s="262"/>
      <c r="E47" s="231"/>
      <c r="F47" s="231"/>
      <c r="G47" s="231"/>
      <c r="H47" s="262"/>
      <c r="I47" s="231"/>
      <c r="J47" s="231"/>
      <c r="K47" s="231"/>
      <c r="L47" s="233"/>
    </row>
    <row r="48" spans="2:12">
      <c r="B48" s="249" t="s">
        <v>730</v>
      </c>
      <c r="C48" s="261">
        <v>3700</v>
      </c>
      <c r="D48" s="262"/>
      <c r="E48" s="231"/>
      <c r="F48" s="231"/>
      <c r="G48" s="231"/>
      <c r="H48" s="262"/>
      <c r="I48" s="231"/>
      <c r="J48" s="231"/>
      <c r="K48" s="231"/>
      <c r="L48" s="233"/>
    </row>
    <row r="49" spans="2:12">
      <c r="B49" s="249" t="s">
        <v>731</v>
      </c>
      <c r="C49" s="261">
        <v>3800</v>
      </c>
      <c r="D49" s="262"/>
      <c r="E49" s="231"/>
      <c r="F49" s="231"/>
      <c r="G49" s="231"/>
      <c r="H49" s="262"/>
      <c r="I49" s="231"/>
      <c r="J49" s="231"/>
      <c r="K49" s="231"/>
      <c r="L49" s="233"/>
    </row>
    <row r="50" spans="2:12" ht="39.6">
      <c r="B50" s="249" t="s">
        <v>732</v>
      </c>
      <c r="C50" s="261">
        <v>3900</v>
      </c>
      <c r="D50" s="262"/>
      <c r="E50" s="231"/>
      <c r="F50" s="231"/>
      <c r="G50" s="231"/>
      <c r="H50" s="262"/>
      <c r="I50" s="231"/>
      <c r="J50" s="231"/>
      <c r="K50" s="231"/>
      <c r="L50" s="233"/>
    </row>
    <row r="51" spans="2:12">
      <c r="B51" s="215" t="s">
        <v>239</v>
      </c>
      <c r="C51" s="560">
        <v>9000</v>
      </c>
      <c r="D51" s="561"/>
      <c r="E51" s="264"/>
      <c r="F51" s="264"/>
      <c r="G51" s="264"/>
      <c r="H51" s="561"/>
      <c r="I51" s="264"/>
      <c r="J51" s="264"/>
      <c r="K51" s="264"/>
      <c r="L51" s="607"/>
    </row>
    <row r="52" spans="2:12">
      <c r="B52" s="507"/>
    </row>
    <row r="53" spans="2:12">
      <c r="B53" s="742" t="s">
        <v>740</v>
      </c>
      <c r="C53" s="742"/>
      <c r="D53" s="742"/>
      <c r="E53" s="742"/>
      <c r="F53" s="742"/>
      <c r="G53" s="742"/>
      <c r="H53" s="742"/>
      <c r="I53" s="742"/>
      <c r="J53" s="742"/>
      <c r="K53" s="742"/>
      <c r="L53" s="742"/>
    </row>
    <row r="57" spans="2:12">
      <c r="B57" s="181"/>
    </row>
  </sheetData>
  <mergeCells count="17">
    <mergeCell ref="L6:L7"/>
    <mergeCell ref="B53:L53"/>
    <mergeCell ref="B1:L2"/>
    <mergeCell ref="B3:B7"/>
    <mergeCell ref="C3:C7"/>
    <mergeCell ref="D3:G4"/>
    <mergeCell ref="H3:L4"/>
    <mergeCell ref="D5:D7"/>
    <mergeCell ref="E5:G5"/>
    <mergeCell ref="H5:H7"/>
    <mergeCell ref="I5:L5"/>
    <mergeCell ref="E6:E7"/>
    <mergeCell ref="F6:F7"/>
    <mergeCell ref="G6:G7"/>
    <mergeCell ref="I6:I7"/>
    <mergeCell ref="J6:J7"/>
    <mergeCell ref="K6:K7"/>
  </mergeCells>
  <pageMargins left="0.6692913385826772" right="0.6692913385826772" top="0.6692913385826772" bottom="0.6692913385826772" header="0.31496062992125984" footer="0.31496062992125984"/>
  <pageSetup paperSize="9" scale="67" fitToHeight="2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 published="0">
    <pageSetUpPr fitToPage="1"/>
  </sheetPr>
  <dimension ref="A1:IW53"/>
  <sheetViews>
    <sheetView workbookViewId="0">
      <selection activeCell="M14" sqref="M14"/>
    </sheetView>
  </sheetViews>
  <sheetFormatPr defaultColWidth="9.109375" defaultRowHeight="13.2" customHeight="1"/>
  <cols>
    <col min="1" max="1" width="0.6640625" style="169" customWidth="1"/>
    <col min="2" max="2" width="25.88671875" style="220" customWidth="1"/>
    <col min="3" max="3" width="5.6640625" style="169" customWidth="1"/>
    <col min="4" max="4" width="7.44140625" style="169" customWidth="1"/>
    <col min="5" max="5" width="6.33203125" style="169" customWidth="1"/>
    <col min="6" max="6" width="7.44140625" style="169" customWidth="1"/>
    <col min="7" max="7" width="6.33203125" style="169" customWidth="1"/>
    <col min="8" max="8" width="7.44140625" style="169" customWidth="1"/>
    <col min="9" max="9" width="6.33203125" style="169" customWidth="1"/>
    <col min="10" max="10" width="7.44140625" style="169" customWidth="1"/>
    <col min="11" max="11" width="6.33203125" style="169" customWidth="1"/>
    <col min="12" max="12" width="7.44140625" style="169" customWidth="1"/>
    <col min="13" max="13" width="6.33203125" style="169" customWidth="1"/>
    <col min="14" max="14" width="7.44140625" style="169" customWidth="1"/>
    <col min="15" max="15" width="6.33203125" style="169" customWidth="1"/>
    <col min="16" max="16" width="7.44140625" style="169" customWidth="1"/>
    <col min="17" max="17" width="6.33203125" style="169" customWidth="1"/>
    <col min="18" max="18" width="7.44140625" style="169" customWidth="1"/>
    <col min="19" max="19" width="6.33203125" style="169" customWidth="1"/>
    <col min="20" max="20" width="9.109375" style="169" customWidth="1"/>
    <col min="21" max="21" width="6.33203125" style="169" customWidth="1"/>
    <col min="22" max="22" width="7.44140625" style="169" customWidth="1"/>
    <col min="23" max="23" width="6.33203125" style="169" customWidth="1"/>
    <col min="24" max="24" width="7.44140625" style="169" customWidth="1"/>
    <col min="25" max="25" width="6.33203125" style="169" customWidth="1"/>
    <col min="26" max="26" width="7.44140625" style="169" customWidth="1"/>
    <col min="27" max="27" width="6.33203125" style="169" customWidth="1"/>
    <col min="28" max="28" width="9.44140625" style="169" customWidth="1"/>
    <col min="29" max="257" width="9.109375" style="169" customWidth="1"/>
    <col min="258" max="16384" width="9.109375" style="24"/>
  </cols>
  <sheetData>
    <row r="1" spans="2:27">
      <c r="B1" s="989" t="s">
        <v>741</v>
      </c>
      <c r="C1" s="989"/>
      <c r="D1" s="989"/>
      <c r="E1" s="989"/>
      <c r="F1" s="989"/>
      <c r="G1" s="989"/>
      <c r="H1" s="989"/>
      <c r="I1" s="989"/>
      <c r="J1" s="989"/>
      <c r="K1" s="989"/>
      <c r="L1" s="989"/>
      <c r="M1" s="989"/>
      <c r="N1" s="989"/>
      <c r="O1" s="989"/>
      <c r="P1" s="989"/>
      <c r="Q1" s="989"/>
      <c r="R1" s="989"/>
      <c r="S1" s="989"/>
      <c r="T1" s="989"/>
      <c r="U1" s="989"/>
      <c r="V1" s="989"/>
      <c r="W1" s="989"/>
      <c r="X1" s="989"/>
      <c r="Y1" s="989"/>
      <c r="Z1" s="989"/>
      <c r="AA1" s="989"/>
    </row>
    <row r="2" spans="2:27">
      <c r="B2" s="1003"/>
      <c r="C2" s="1003"/>
      <c r="D2" s="1003"/>
      <c r="E2" s="1003"/>
      <c r="F2" s="1003"/>
      <c r="G2" s="1003"/>
      <c r="H2" s="1003"/>
      <c r="I2" s="1003"/>
      <c r="J2" s="1003"/>
      <c r="K2" s="1003"/>
      <c r="L2" s="1003"/>
      <c r="M2" s="1003"/>
      <c r="N2" s="1003"/>
      <c r="O2" s="1003"/>
      <c r="P2" s="1003"/>
      <c r="Q2" s="1003"/>
      <c r="R2" s="1003"/>
      <c r="S2" s="1003"/>
      <c r="T2" s="1003"/>
      <c r="U2" s="1003"/>
      <c r="V2" s="1003"/>
      <c r="W2" s="1003"/>
      <c r="X2" s="1003"/>
      <c r="Y2" s="1003"/>
      <c r="Z2" s="1003"/>
      <c r="AA2" s="1003"/>
    </row>
    <row r="3" spans="2:27">
      <c r="B3" s="791" t="s">
        <v>84</v>
      </c>
      <c r="C3" s="791" t="s">
        <v>258</v>
      </c>
      <c r="D3" s="799" t="s">
        <v>742</v>
      </c>
      <c r="E3" s="800"/>
      <c r="F3" s="800"/>
      <c r="G3" s="800"/>
      <c r="H3" s="800"/>
      <c r="I3" s="800"/>
      <c r="J3" s="800"/>
      <c r="K3" s="788"/>
      <c r="L3" s="791" t="s">
        <v>743</v>
      </c>
      <c r="M3" s="791"/>
      <c r="N3" s="791"/>
      <c r="O3" s="791"/>
      <c r="P3" s="791"/>
      <c r="Q3" s="791"/>
      <c r="R3" s="791"/>
      <c r="S3" s="791"/>
      <c r="T3" s="791"/>
      <c r="U3" s="791"/>
      <c r="V3" s="791"/>
      <c r="W3" s="791"/>
      <c r="X3" s="791"/>
      <c r="Y3" s="791"/>
      <c r="Z3" s="791"/>
      <c r="AA3" s="791"/>
    </row>
    <row r="4" spans="2:27">
      <c r="B4" s="791"/>
      <c r="C4" s="791"/>
      <c r="D4" s="1004"/>
      <c r="E4" s="1005"/>
      <c r="F4" s="1005"/>
      <c r="G4" s="1005"/>
      <c r="H4" s="1005"/>
      <c r="I4" s="1005"/>
      <c r="J4" s="1005"/>
      <c r="K4" s="790"/>
      <c r="L4" s="791" t="s">
        <v>744</v>
      </c>
      <c r="M4" s="791"/>
      <c r="N4" s="791"/>
      <c r="O4" s="791"/>
      <c r="P4" s="791"/>
      <c r="Q4" s="791"/>
      <c r="R4" s="791"/>
      <c r="S4" s="791"/>
      <c r="T4" s="791" t="s">
        <v>745</v>
      </c>
      <c r="U4" s="791"/>
      <c r="V4" s="791"/>
      <c r="W4" s="791"/>
      <c r="X4" s="791"/>
      <c r="Y4" s="791"/>
      <c r="Z4" s="791"/>
      <c r="AA4" s="791"/>
    </row>
    <row r="5" spans="2:27">
      <c r="B5" s="791"/>
      <c r="C5" s="791"/>
      <c r="D5" s="799" t="s">
        <v>264</v>
      </c>
      <c r="E5" s="788"/>
      <c r="F5" s="962" t="s">
        <v>170</v>
      </c>
      <c r="G5" s="963"/>
      <c r="H5" s="963"/>
      <c r="I5" s="963"/>
      <c r="J5" s="963"/>
      <c r="K5" s="964"/>
      <c r="L5" s="791" t="s">
        <v>264</v>
      </c>
      <c r="M5" s="791"/>
      <c r="N5" s="960" t="s">
        <v>170</v>
      </c>
      <c r="O5" s="960"/>
      <c r="P5" s="960"/>
      <c r="Q5" s="960"/>
      <c r="R5" s="960"/>
      <c r="S5" s="960"/>
      <c r="T5" s="791" t="s">
        <v>264</v>
      </c>
      <c r="U5" s="791"/>
      <c r="V5" s="960" t="s">
        <v>170</v>
      </c>
      <c r="W5" s="960"/>
      <c r="X5" s="960"/>
      <c r="Y5" s="960"/>
      <c r="Z5" s="960"/>
      <c r="AA5" s="960"/>
    </row>
    <row r="6" spans="2:27" ht="34.5" customHeight="1">
      <c r="B6" s="791"/>
      <c r="C6" s="791"/>
      <c r="D6" s="1004"/>
      <c r="E6" s="790"/>
      <c r="F6" s="791" t="s">
        <v>746</v>
      </c>
      <c r="G6" s="791"/>
      <c r="H6" s="791" t="s">
        <v>747</v>
      </c>
      <c r="I6" s="791"/>
      <c r="J6" s="791" t="s">
        <v>748</v>
      </c>
      <c r="K6" s="791"/>
      <c r="L6" s="791"/>
      <c r="M6" s="791"/>
      <c r="N6" s="791" t="s">
        <v>746</v>
      </c>
      <c r="O6" s="791"/>
      <c r="P6" s="791" t="s">
        <v>747</v>
      </c>
      <c r="Q6" s="791"/>
      <c r="R6" s="791" t="s">
        <v>748</v>
      </c>
      <c r="S6" s="791"/>
      <c r="T6" s="791"/>
      <c r="U6" s="791"/>
      <c r="V6" s="791" t="s">
        <v>746</v>
      </c>
      <c r="W6" s="791"/>
      <c r="X6" s="791" t="s">
        <v>747</v>
      </c>
      <c r="Y6" s="791"/>
      <c r="Z6" s="791" t="s">
        <v>748</v>
      </c>
      <c r="AA6" s="791"/>
    </row>
    <row r="7" spans="2:27" ht="52.8">
      <c r="B7" s="791"/>
      <c r="C7" s="791"/>
      <c r="D7" s="190" t="s">
        <v>689</v>
      </c>
      <c r="E7" s="190" t="s">
        <v>690</v>
      </c>
      <c r="F7" s="190" t="s">
        <v>689</v>
      </c>
      <c r="G7" s="190" t="s">
        <v>690</v>
      </c>
      <c r="H7" s="190" t="s">
        <v>689</v>
      </c>
      <c r="I7" s="190" t="s">
        <v>690</v>
      </c>
      <c r="J7" s="190" t="s">
        <v>689</v>
      </c>
      <c r="K7" s="190" t="s">
        <v>690</v>
      </c>
      <c r="L7" s="190" t="s">
        <v>689</v>
      </c>
      <c r="M7" s="190" t="s">
        <v>690</v>
      </c>
      <c r="N7" s="190" t="s">
        <v>689</v>
      </c>
      <c r="O7" s="190" t="s">
        <v>690</v>
      </c>
      <c r="P7" s="190" t="s">
        <v>689</v>
      </c>
      <c r="Q7" s="190" t="s">
        <v>690</v>
      </c>
      <c r="R7" s="190" t="s">
        <v>689</v>
      </c>
      <c r="S7" s="190" t="s">
        <v>690</v>
      </c>
      <c r="T7" s="190" t="s">
        <v>689</v>
      </c>
      <c r="U7" s="190" t="s">
        <v>690</v>
      </c>
      <c r="V7" s="190" t="s">
        <v>689</v>
      </c>
      <c r="W7" s="190" t="s">
        <v>690</v>
      </c>
      <c r="X7" s="190" t="s">
        <v>689</v>
      </c>
      <c r="Y7" s="190" t="s">
        <v>690</v>
      </c>
      <c r="Z7" s="190" t="s">
        <v>689</v>
      </c>
      <c r="AA7" s="190" t="s">
        <v>690</v>
      </c>
    </row>
    <row r="8" spans="2:27">
      <c r="B8" s="198">
        <v>1</v>
      </c>
      <c r="C8" s="174">
        <v>2</v>
      </c>
      <c r="D8" s="403">
        <v>3</v>
      </c>
      <c r="E8" s="174">
        <v>4</v>
      </c>
      <c r="F8" s="174">
        <v>5</v>
      </c>
      <c r="G8" s="174">
        <v>6</v>
      </c>
      <c r="H8" s="174">
        <v>7</v>
      </c>
      <c r="I8" s="174">
        <v>8</v>
      </c>
      <c r="J8" s="174">
        <v>9</v>
      </c>
      <c r="K8" s="174">
        <v>10</v>
      </c>
      <c r="L8" s="608">
        <v>11</v>
      </c>
      <c r="M8" s="608">
        <v>12</v>
      </c>
      <c r="N8" s="608">
        <f t="shared" ref="N8:AA8" si="0">M8+1</f>
        <v>13</v>
      </c>
      <c r="O8" s="608">
        <f t="shared" si="0"/>
        <v>14</v>
      </c>
      <c r="P8" s="608">
        <f t="shared" si="0"/>
        <v>15</v>
      </c>
      <c r="Q8" s="608">
        <f t="shared" si="0"/>
        <v>16</v>
      </c>
      <c r="R8" s="608">
        <f t="shared" si="0"/>
        <v>17</v>
      </c>
      <c r="S8" s="608">
        <f t="shared" si="0"/>
        <v>18</v>
      </c>
      <c r="T8" s="608">
        <f t="shared" si="0"/>
        <v>19</v>
      </c>
      <c r="U8" s="608">
        <f t="shared" si="0"/>
        <v>20</v>
      </c>
      <c r="V8" s="608">
        <f t="shared" si="0"/>
        <v>21</v>
      </c>
      <c r="W8" s="608">
        <f t="shared" si="0"/>
        <v>22</v>
      </c>
      <c r="X8" s="608">
        <f t="shared" si="0"/>
        <v>23</v>
      </c>
      <c r="Y8" s="608">
        <f t="shared" si="0"/>
        <v>24</v>
      </c>
      <c r="Z8" s="608">
        <f t="shared" si="0"/>
        <v>25</v>
      </c>
      <c r="AA8" s="608">
        <f t="shared" si="0"/>
        <v>26</v>
      </c>
    </row>
    <row r="9" spans="2:27" ht="26.4">
      <c r="B9" s="609" t="s">
        <v>691</v>
      </c>
      <c r="C9" s="576">
        <v>1000</v>
      </c>
      <c r="D9" s="610">
        <f>F9+H9+J9</f>
        <v>6</v>
      </c>
      <c r="E9" s="610">
        <f>G9+I9+K9</f>
        <v>6</v>
      </c>
      <c r="F9" s="577">
        <f t="shared" ref="F9:G9" si="1">F10+F19+F20+F21+F22+F23+F24+F25+F26</f>
        <v>6</v>
      </c>
      <c r="G9" s="577">
        <f t="shared" si="1"/>
        <v>6</v>
      </c>
      <c r="H9" s="577"/>
      <c r="I9" s="577"/>
      <c r="J9" s="577"/>
      <c r="K9" s="577"/>
      <c r="L9" s="610"/>
      <c r="M9" s="610"/>
      <c r="N9" s="577"/>
      <c r="O9" s="577"/>
      <c r="P9" s="577"/>
      <c r="Q9" s="577"/>
      <c r="R9" s="577"/>
      <c r="S9" s="577"/>
      <c r="T9" s="610"/>
      <c r="U9" s="610"/>
      <c r="V9" s="577"/>
      <c r="W9" s="577"/>
      <c r="X9" s="577"/>
      <c r="Y9" s="577"/>
      <c r="Z9" s="577"/>
      <c r="AA9" s="578"/>
    </row>
    <row r="10" spans="2:27" ht="52.8">
      <c r="B10" s="556" t="s">
        <v>692</v>
      </c>
      <c r="C10" s="253">
        <v>1100</v>
      </c>
      <c r="D10" s="611">
        <f t="shared" ref="D10:D51" si="2">F10+H10+J10</f>
        <v>5</v>
      </c>
      <c r="E10" s="579">
        <f t="shared" ref="E10:E51" si="3">G10+I10+K10</f>
        <v>5</v>
      </c>
      <c r="F10" s="579">
        <f t="shared" ref="F10:G10" si="4">F11+F12+F13+F14+F15+F16+F17+F18</f>
        <v>5</v>
      </c>
      <c r="G10" s="579">
        <f t="shared" si="4"/>
        <v>5</v>
      </c>
      <c r="H10" s="579"/>
      <c r="I10" s="579"/>
      <c r="J10" s="579"/>
      <c r="K10" s="579"/>
      <c r="L10" s="611"/>
      <c r="M10" s="579"/>
      <c r="N10" s="579"/>
      <c r="O10" s="579"/>
      <c r="P10" s="579"/>
      <c r="Q10" s="579"/>
      <c r="R10" s="579"/>
      <c r="S10" s="579"/>
      <c r="T10" s="611"/>
      <c r="U10" s="579"/>
      <c r="V10" s="579"/>
      <c r="W10" s="579"/>
      <c r="X10" s="579"/>
      <c r="Y10" s="579"/>
      <c r="Z10" s="579"/>
      <c r="AA10" s="580"/>
    </row>
    <row r="11" spans="2:27" ht="68.400000000000006">
      <c r="B11" s="553" t="s">
        <v>693</v>
      </c>
      <c r="C11" s="253">
        <v>1101</v>
      </c>
      <c r="D11" s="611">
        <f t="shared" si="2"/>
        <v>1</v>
      </c>
      <c r="E11" s="579">
        <f t="shared" si="3"/>
        <v>1</v>
      </c>
      <c r="F11" s="581">
        <v>1</v>
      </c>
      <c r="G11" s="581">
        <v>1</v>
      </c>
      <c r="H11" s="581"/>
      <c r="I11" s="581"/>
      <c r="J11" s="581"/>
      <c r="K11" s="581"/>
      <c r="L11" s="611"/>
      <c r="M11" s="579"/>
      <c r="N11" s="581"/>
      <c r="O11" s="581"/>
      <c r="P11" s="581"/>
      <c r="Q11" s="581"/>
      <c r="R11" s="581"/>
      <c r="S11" s="581"/>
      <c r="T11" s="611"/>
      <c r="U11" s="579"/>
      <c r="V11" s="581"/>
      <c r="W11" s="581"/>
      <c r="X11" s="581"/>
      <c r="Y11" s="581"/>
      <c r="Z11" s="581"/>
      <c r="AA11" s="582"/>
    </row>
    <row r="12" spans="2:27" ht="52.8">
      <c r="B12" s="553" t="s">
        <v>694</v>
      </c>
      <c r="C12" s="253">
        <v>1102</v>
      </c>
      <c r="D12" s="611">
        <f t="shared" si="2"/>
        <v>4</v>
      </c>
      <c r="E12" s="579">
        <f t="shared" si="3"/>
        <v>4</v>
      </c>
      <c r="F12" s="581">
        <v>4</v>
      </c>
      <c r="G12" s="581">
        <v>4</v>
      </c>
      <c r="H12" s="581"/>
      <c r="I12" s="581"/>
      <c r="J12" s="581"/>
      <c r="K12" s="581"/>
      <c r="L12" s="611"/>
      <c r="M12" s="579"/>
      <c r="N12" s="581"/>
      <c r="O12" s="581"/>
      <c r="P12" s="581"/>
      <c r="Q12" s="581"/>
      <c r="R12" s="581"/>
      <c r="S12" s="581"/>
      <c r="T12" s="611"/>
      <c r="U12" s="579"/>
      <c r="V12" s="581"/>
      <c r="W12" s="581"/>
      <c r="X12" s="581"/>
      <c r="Y12" s="581"/>
      <c r="Z12" s="581"/>
      <c r="AA12" s="582"/>
    </row>
    <row r="13" spans="2:27" ht="66">
      <c r="B13" s="553" t="s">
        <v>695</v>
      </c>
      <c r="C13" s="253">
        <v>1103</v>
      </c>
      <c r="D13" s="611"/>
      <c r="E13" s="579"/>
      <c r="F13" s="581"/>
      <c r="G13" s="581"/>
      <c r="H13" s="581"/>
      <c r="I13" s="581"/>
      <c r="J13" s="581"/>
      <c r="K13" s="581"/>
      <c r="L13" s="611"/>
      <c r="M13" s="579"/>
      <c r="N13" s="581"/>
      <c r="O13" s="581"/>
      <c r="P13" s="581"/>
      <c r="Q13" s="581"/>
      <c r="R13" s="581"/>
      <c r="S13" s="581"/>
      <c r="T13" s="611"/>
      <c r="U13" s="579"/>
      <c r="V13" s="581"/>
      <c r="W13" s="581"/>
      <c r="X13" s="581"/>
      <c r="Y13" s="581"/>
      <c r="Z13" s="581"/>
      <c r="AA13" s="582"/>
    </row>
    <row r="14" spans="2:27" ht="66">
      <c r="B14" s="553" t="s">
        <v>696</v>
      </c>
      <c r="C14" s="253">
        <v>1104</v>
      </c>
      <c r="D14" s="611"/>
      <c r="E14" s="579"/>
      <c r="F14" s="581"/>
      <c r="G14" s="581"/>
      <c r="H14" s="581"/>
      <c r="I14" s="581"/>
      <c r="J14" s="581"/>
      <c r="K14" s="581"/>
      <c r="L14" s="611"/>
      <c r="M14" s="579"/>
      <c r="N14" s="581"/>
      <c r="O14" s="581"/>
      <c r="P14" s="581"/>
      <c r="Q14" s="581"/>
      <c r="R14" s="581"/>
      <c r="S14" s="581"/>
      <c r="T14" s="611"/>
      <c r="U14" s="579"/>
      <c r="V14" s="581"/>
      <c r="W14" s="581"/>
      <c r="X14" s="581"/>
      <c r="Y14" s="581"/>
      <c r="Z14" s="581"/>
      <c r="AA14" s="582"/>
    </row>
    <row r="15" spans="2:27" ht="66">
      <c r="B15" s="553" t="s">
        <v>697</v>
      </c>
      <c r="C15" s="253">
        <v>1105</v>
      </c>
      <c r="D15" s="611"/>
      <c r="E15" s="579"/>
      <c r="F15" s="581"/>
      <c r="G15" s="581"/>
      <c r="H15" s="581"/>
      <c r="I15" s="581"/>
      <c r="J15" s="581"/>
      <c r="K15" s="581"/>
      <c r="L15" s="611"/>
      <c r="M15" s="579"/>
      <c r="N15" s="581"/>
      <c r="O15" s="581"/>
      <c r="P15" s="581"/>
      <c r="Q15" s="581"/>
      <c r="R15" s="581"/>
      <c r="S15" s="581"/>
      <c r="T15" s="611"/>
      <c r="U15" s="579"/>
      <c r="V15" s="581"/>
      <c r="W15" s="581"/>
      <c r="X15" s="581"/>
      <c r="Y15" s="581"/>
      <c r="Z15" s="581"/>
      <c r="AA15" s="582"/>
    </row>
    <row r="16" spans="2:27" ht="66">
      <c r="B16" s="553" t="s">
        <v>698</v>
      </c>
      <c r="C16" s="253">
        <v>1106</v>
      </c>
      <c r="D16" s="611"/>
      <c r="E16" s="579"/>
      <c r="F16" s="581"/>
      <c r="G16" s="581"/>
      <c r="H16" s="581"/>
      <c r="I16" s="581"/>
      <c r="J16" s="581"/>
      <c r="K16" s="581"/>
      <c r="L16" s="611"/>
      <c r="M16" s="579"/>
      <c r="N16" s="581"/>
      <c r="O16" s="581"/>
      <c r="P16" s="581"/>
      <c r="Q16" s="581"/>
      <c r="R16" s="581"/>
      <c r="S16" s="581"/>
      <c r="T16" s="611"/>
      <c r="U16" s="579"/>
      <c r="V16" s="581"/>
      <c r="W16" s="581"/>
      <c r="X16" s="581"/>
      <c r="Y16" s="581"/>
      <c r="Z16" s="581"/>
      <c r="AA16" s="582"/>
    </row>
    <row r="17" spans="2:27" ht="39.6">
      <c r="B17" s="553" t="s">
        <v>699</v>
      </c>
      <c r="C17" s="253">
        <v>1107</v>
      </c>
      <c r="D17" s="611"/>
      <c r="E17" s="579"/>
      <c r="F17" s="581"/>
      <c r="G17" s="581"/>
      <c r="H17" s="581"/>
      <c r="I17" s="581"/>
      <c r="J17" s="581"/>
      <c r="K17" s="581"/>
      <c r="L17" s="611"/>
      <c r="M17" s="579"/>
      <c r="N17" s="581"/>
      <c r="O17" s="581"/>
      <c r="P17" s="581"/>
      <c r="Q17" s="581"/>
      <c r="R17" s="581"/>
      <c r="S17" s="581"/>
      <c r="T17" s="611"/>
      <c r="U17" s="579"/>
      <c r="V17" s="581"/>
      <c r="W17" s="581"/>
      <c r="X17" s="581"/>
      <c r="Y17" s="581"/>
      <c r="Z17" s="581"/>
      <c r="AA17" s="582"/>
    </row>
    <row r="18" spans="2:27" ht="26.4">
      <c r="B18" s="553" t="s">
        <v>700</v>
      </c>
      <c r="C18" s="253">
        <v>1108</v>
      </c>
      <c r="D18" s="611"/>
      <c r="E18" s="579"/>
      <c r="F18" s="581"/>
      <c r="G18" s="581"/>
      <c r="H18" s="581"/>
      <c r="I18" s="581"/>
      <c r="J18" s="581"/>
      <c r="K18" s="581"/>
      <c r="L18" s="611"/>
      <c r="M18" s="579"/>
      <c r="N18" s="581"/>
      <c r="O18" s="581"/>
      <c r="P18" s="581"/>
      <c r="Q18" s="581"/>
      <c r="R18" s="581"/>
      <c r="S18" s="581"/>
      <c r="T18" s="611"/>
      <c r="U18" s="579"/>
      <c r="V18" s="581"/>
      <c r="W18" s="581"/>
      <c r="X18" s="581"/>
      <c r="Y18" s="581"/>
      <c r="Z18" s="581"/>
      <c r="AA18" s="582"/>
    </row>
    <row r="19" spans="2:27" ht="26.4">
      <c r="B19" s="249" t="s">
        <v>701</v>
      </c>
      <c r="C19" s="253">
        <v>1200</v>
      </c>
      <c r="D19" s="611"/>
      <c r="E19" s="579"/>
      <c r="F19" s="581"/>
      <c r="G19" s="581"/>
      <c r="H19" s="581"/>
      <c r="I19" s="581"/>
      <c r="J19" s="581"/>
      <c r="K19" s="581"/>
      <c r="L19" s="611"/>
      <c r="M19" s="579"/>
      <c r="N19" s="581"/>
      <c r="O19" s="581"/>
      <c r="P19" s="581"/>
      <c r="Q19" s="581"/>
      <c r="R19" s="581"/>
      <c r="S19" s="581"/>
      <c r="T19" s="611"/>
      <c r="U19" s="579"/>
      <c r="V19" s="581"/>
      <c r="W19" s="581"/>
      <c r="X19" s="581"/>
      <c r="Y19" s="581"/>
      <c r="Z19" s="581"/>
      <c r="AA19" s="582"/>
    </row>
    <row r="20" spans="2:27" ht="26.4">
      <c r="B20" s="249" t="s">
        <v>702</v>
      </c>
      <c r="C20" s="253">
        <v>1300</v>
      </c>
      <c r="D20" s="611">
        <f t="shared" si="2"/>
        <v>1</v>
      </c>
      <c r="E20" s="579">
        <f t="shared" si="3"/>
        <v>1</v>
      </c>
      <c r="F20" s="581">
        <v>1</v>
      </c>
      <c r="G20" s="581">
        <v>1</v>
      </c>
      <c r="H20" s="581"/>
      <c r="I20" s="581"/>
      <c r="J20" s="581"/>
      <c r="K20" s="581"/>
      <c r="L20" s="611"/>
      <c r="M20" s="579"/>
      <c r="N20" s="581"/>
      <c r="O20" s="581"/>
      <c r="P20" s="581"/>
      <c r="Q20" s="581"/>
      <c r="R20" s="581"/>
      <c r="S20" s="581"/>
      <c r="T20" s="611"/>
      <c r="U20" s="579"/>
      <c r="V20" s="581"/>
      <c r="W20" s="581"/>
      <c r="X20" s="581"/>
      <c r="Y20" s="581"/>
      <c r="Z20" s="581"/>
      <c r="AA20" s="582"/>
    </row>
    <row r="21" spans="2:27" ht="105.6">
      <c r="B21" s="249" t="s">
        <v>703</v>
      </c>
      <c r="C21" s="253">
        <v>1400</v>
      </c>
      <c r="D21" s="611"/>
      <c r="E21" s="579"/>
      <c r="F21" s="581"/>
      <c r="G21" s="581"/>
      <c r="H21" s="581"/>
      <c r="I21" s="581"/>
      <c r="J21" s="581"/>
      <c r="K21" s="581"/>
      <c r="L21" s="611"/>
      <c r="M21" s="579"/>
      <c r="N21" s="581"/>
      <c r="O21" s="581"/>
      <c r="P21" s="581"/>
      <c r="Q21" s="581"/>
      <c r="R21" s="581"/>
      <c r="S21" s="581"/>
      <c r="T21" s="611"/>
      <c r="U21" s="579"/>
      <c r="V21" s="581"/>
      <c r="W21" s="581"/>
      <c r="X21" s="581"/>
      <c r="Y21" s="581"/>
      <c r="Z21" s="581"/>
      <c r="AA21" s="582"/>
    </row>
    <row r="22" spans="2:27">
      <c r="B22" s="249" t="s">
        <v>704</v>
      </c>
      <c r="C22" s="253">
        <v>1500</v>
      </c>
      <c r="D22" s="611"/>
      <c r="E22" s="579"/>
      <c r="F22" s="581"/>
      <c r="G22" s="581"/>
      <c r="H22" s="581"/>
      <c r="I22" s="581"/>
      <c r="J22" s="581"/>
      <c r="K22" s="581"/>
      <c r="L22" s="611"/>
      <c r="M22" s="579"/>
      <c r="N22" s="581"/>
      <c r="O22" s="581"/>
      <c r="P22" s="581"/>
      <c r="Q22" s="581"/>
      <c r="R22" s="581"/>
      <c r="S22" s="581"/>
      <c r="T22" s="611"/>
      <c r="U22" s="579"/>
      <c r="V22" s="581"/>
      <c r="W22" s="581"/>
      <c r="X22" s="581"/>
      <c r="Y22" s="581"/>
      <c r="Z22" s="581"/>
      <c r="AA22" s="582"/>
    </row>
    <row r="23" spans="2:27" ht="26.4">
      <c r="B23" s="249" t="s">
        <v>749</v>
      </c>
      <c r="C23" s="253">
        <v>1600</v>
      </c>
      <c r="D23" s="611"/>
      <c r="E23" s="579"/>
      <c r="F23" s="581"/>
      <c r="G23" s="581"/>
      <c r="H23" s="581"/>
      <c r="I23" s="581"/>
      <c r="J23" s="581"/>
      <c r="K23" s="581"/>
      <c r="L23" s="611"/>
      <c r="M23" s="579"/>
      <c r="N23" s="581"/>
      <c r="O23" s="581"/>
      <c r="P23" s="581"/>
      <c r="Q23" s="581"/>
      <c r="R23" s="581"/>
      <c r="S23" s="581"/>
      <c r="T23" s="611"/>
      <c r="U23" s="579"/>
      <c r="V23" s="581"/>
      <c r="W23" s="581"/>
      <c r="X23" s="581"/>
      <c r="Y23" s="581"/>
      <c r="Z23" s="581"/>
      <c r="AA23" s="582"/>
    </row>
    <row r="24" spans="2:27">
      <c r="B24" s="249" t="s">
        <v>706</v>
      </c>
      <c r="C24" s="253">
        <v>1700</v>
      </c>
      <c r="D24" s="611"/>
      <c r="E24" s="579"/>
      <c r="F24" s="581"/>
      <c r="G24" s="581"/>
      <c r="H24" s="581"/>
      <c r="I24" s="581"/>
      <c r="J24" s="581"/>
      <c r="K24" s="581"/>
      <c r="L24" s="611"/>
      <c r="M24" s="579"/>
      <c r="N24" s="581"/>
      <c r="O24" s="581"/>
      <c r="P24" s="581"/>
      <c r="Q24" s="581"/>
      <c r="R24" s="581"/>
      <c r="S24" s="581"/>
      <c r="T24" s="611"/>
      <c r="U24" s="579"/>
      <c r="V24" s="581"/>
      <c r="W24" s="581"/>
      <c r="X24" s="581"/>
      <c r="Y24" s="581"/>
      <c r="Z24" s="581"/>
      <c r="AA24" s="582"/>
    </row>
    <row r="25" spans="2:27" ht="39.6">
      <c r="B25" s="249" t="s">
        <v>707</v>
      </c>
      <c r="C25" s="253">
        <v>1800</v>
      </c>
      <c r="D25" s="611"/>
      <c r="E25" s="579"/>
      <c r="F25" s="581"/>
      <c r="G25" s="581"/>
      <c r="H25" s="581"/>
      <c r="I25" s="581"/>
      <c r="J25" s="581"/>
      <c r="K25" s="581"/>
      <c r="L25" s="611"/>
      <c r="M25" s="579"/>
      <c r="N25" s="581"/>
      <c r="O25" s="581"/>
      <c r="P25" s="581"/>
      <c r="Q25" s="581"/>
      <c r="R25" s="581"/>
      <c r="S25" s="581"/>
      <c r="T25" s="611"/>
      <c r="U25" s="579"/>
      <c r="V25" s="581"/>
      <c r="W25" s="581"/>
      <c r="X25" s="581"/>
      <c r="Y25" s="581"/>
      <c r="Z25" s="581"/>
      <c r="AA25" s="582"/>
    </row>
    <row r="26" spans="2:27">
      <c r="B26" s="249" t="s">
        <v>708</v>
      </c>
      <c r="C26" s="253">
        <v>1900</v>
      </c>
      <c r="D26" s="611"/>
      <c r="E26" s="579"/>
      <c r="F26" s="581"/>
      <c r="G26" s="581"/>
      <c r="H26" s="581"/>
      <c r="I26" s="581"/>
      <c r="J26" s="581"/>
      <c r="K26" s="581"/>
      <c r="L26" s="611"/>
      <c r="M26" s="579"/>
      <c r="N26" s="581"/>
      <c r="O26" s="581"/>
      <c r="P26" s="581"/>
      <c r="Q26" s="581"/>
      <c r="R26" s="581"/>
      <c r="S26" s="581"/>
      <c r="T26" s="611"/>
      <c r="U26" s="579"/>
      <c r="V26" s="581"/>
      <c r="W26" s="581"/>
      <c r="X26" s="581"/>
      <c r="Y26" s="581"/>
      <c r="Z26" s="581"/>
      <c r="AA26" s="612"/>
    </row>
    <row r="27" spans="2:27">
      <c r="B27" s="583" t="s">
        <v>709</v>
      </c>
      <c r="C27" s="584">
        <v>2000</v>
      </c>
      <c r="D27" s="613"/>
      <c r="E27" s="614"/>
      <c r="F27" s="586"/>
      <c r="G27" s="586"/>
      <c r="H27" s="586"/>
      <c r="I27" s="586"/>
      <c r="J27" s="586"/>
      <c r="K27" s="586"/>
      <c r="L27" s="613"/>
      <c r="M27" s="614"/>
      <c r="N27" s="586"/>
      <c r="O27" s="586"/>
      <c r="P27" s="586"/>
      <c r="Q27" s="586"/>
      <c r="R27" s="586"/>
      <c r="S27" s="586"/>
      <c r="T27" s="613"/>
      <c r="U27" s="614"/>
      <c r="V27" s="586"/>
      <c r="W27" s="586"/>
      <c r="X27" s="586"/>
      <c r="Y27" s="586"/>
      <c r="Z27" s="581"/>
      <c r="AA27" s="587"/>
    </row>
    <row r="28" spans="2:27">
      <c r="B28" s="249" t="s">
        <v>710</v>
      </c>
      <c r="C28" s="261">
        <v>2100</v>
      </c>
      <c r="D28" s="611"/>
      <c r="E28" s="579"/>
      <c r="F28" s="579"/>
      <c r="G28" s="579"/>
      <c r="H28" s="579"/>
      <c r="I28" s="579"/>
      <c r="J28" s="579"/>
      <c r="K28" s="579"/>
      <c r="L28" s="611"/>
      <c r="M28" s="579"/>
      <c r="N28" s="579"/>
      <c r="O28" s="579"/>
      <c r="P28" s="579"/>
      <c r="Q28" s="579"/>
      <c r="R28" s="579"/>
      <c r="S28" s="579"/>
      <c r="T28" s="611"/>
      <c r="U28" s="579"/>
      <c r="V28" s="579"/>
      <c r="W28" s="579"/>
      <c r="X28" s="579"/>
      <c r="Y28" s="579"/>
      <c r="Z28" s="579"/>
      <c r="AA28" s="580"/>
    </row>
    <row r="29" spans="2:27" ht="28.8">
      <c r="B29" s="553" t="s">
        <v>711</v>
      </c>
      <c r="C29" s="261">
        <v>2101</v>
      </c>
      <c r="D29" s="611"/>
      <c r="E29" s="579"/>
      <c r="F29" s="581"/>
      <c r="G29" s="581"/>
      <c r="H29" s="581"/>
      <c r="I29" s="581"/>
      <c r="J29" s="581"/>
      <c r="K29" s="581"/>
      <c r="L29" s="611"/>
      <c r="M29" s="579"/>
      <c r="N29" s="581"/>
      <c r="O29" s="581"/>
      <c r="P29" s="581"/>
      <c r="Q29" s="581"/>
      <c r="R29" s="581"/>
      <c r="S29" s="581"/>
      <c r="T29" s="611"/>
      <c r="U29" s="579"/>
      <c r="V29" s="581"/>
      <c r="W29" s="581"/>
      <c r="X29" s="581"/>
      <c r="Y29" s="581"/>
      <c r="Z29" s="581"/>
      <c r="AA29" s="582"/>
    </row>
    <row r="30" spans="2:27">
      <c r="B30" s="553" t="s">
        <v>712</v>
      </c>
      <c r="C30" s="261">
        <v>2102</v>
      </c>
      <c r="D30" s="611"/>
      <c r="E30" s="579"/>
      <c r="F30" s="581"/>
      <c r="G30" s="581"/>
      <c r="H30" s="581"/>
      <c r="I30" s="581"/>
      <c r="J30" s="581"/>
      <c r="K30" s="581"/>
      <c r="L30" s="611"/>
      <c r="M30" s="579"/>
      <c r="N30" s="581"/>
      <c r="O30" s="581"/>
      <c r="P30" s="581"/>
      <c r="Q30" s="581"/>
      <c r="R30" s="581"/>
      <c r="S30" s="581"/>
      <c r="T30" s="611"/>
      <c r="U30" s="579"/>
      <c r="V30" s="581"/>
      <c r="W30" s="581"/>
      <c r="X30" s="581"/>
      <c r="Y30" s="581"/>
      <c r="Z30" s="581"/>
      <c r="AA30" s="582"/>
    </row>
    <row r="31" spans="2:27">
      <c r="B31" s="553" t="s">
        <v>713</v>
      </c>
      <c r="C31" s="261">
        <v>2103</v>
      </c>
      <c r="D31" s="611"/>
      <c r="E31" s="579"/>
      <c r="F31" s="581"/>
      <c r="G31" s="581"/>
      <c r="H31" s="581"/>
      <c r="I31" s="581"/>
      <c r="J31" s="581"/>
      <c r="K31" s="581"/>
      <c r="L31" s="611"/>
      <c r="M31" s="579"/>
      <c r="N31" s="581"/>
      <c r="O31" s="581"/>
      <c r="P31" s="581"/>
      <c r="Q31" s="581"/>
      <c r="R31" s="581"/>
      <c r="S31" s="581"/>
      <c r="T31" s="611"/>
      <c r="U31" s="579"/>
      <c r="V31" s="581"/>
      <c r="W31" s="581"/>
      <c r="X31" s="581"/>
      <c r="Y31" s="581"/>
      <c r="Z31" s="581"/>
      <c r="AA31" s="582"/>
    </row>
    <row r="32" spans="2:27" ht="26.4">
      <c r="B32" s="553" t="s">
        <v>714</v>
      </c>
      <c r="C32" s="261">
        <v>2104</v>
      </c>
      <c r="D32" s="611"/>
      <c r="E32" s="579"/>
      <c r="F32" s="581"/>
      <c r="G32" s="581"/>
      <c r="H32" s="581"/>
      <c r="I32" s="581"/>
      <c r="J32" s="581"/>
      <c r="K32" s="581"/>
      <c r="L32" s="611"/>
      <c r="M32" s="579"/>
      <c r="N32" s="581"/>
      <c r="O32" s="581"/>
      <c r="P32" s="581"/>
      <c r="Q32" s="581"/>
      <c r="R32" s="581"/>
      <c r="S32" s="581"/>
      <c r="T32" s="611"/>
      <c r="U32" s="579"/>
      <c r="V32" s="581"/>
      <c r="W32" s="581"/>
      <c r="X32" s="581"/>
      <c r="Y32" s="581"/>
      <c r="Z32" s="581"/>
      <c r="AA32" s="582"/>
    </row>
    <row r="33" spans="2:27">
      <c r="B33" s="553" t="s">
        <v>715</v>
      </c>
      <c r="C33" s="261">
        <v>2105</v>
      </c>
      <c r="D33" s="611"/>
      <c r="E33" s="579"/>
      <c r="F33" s="581"/>
      <c r="G33" s="581"/>
      <c r="H33" s="581"/>
      <c r="I33" s="581"/>
      <c r="J33" s="581"/>
      <c r="K33" s="581"/>
      <c r="L33" s="611"/>
      <c r="M33" s="579"/>
      <c r="N33" s="581"/>
      <c r="O33" s="581"/>
      <c r="P33" s="581"/>
      <c r="Q33" s="581"/>
      <c r="R33" s="581"/>
      <c r="S33" s="581"/>
      <c r="T33" s="611"/>
      <c r="U33" s="579"/>
      <c r="V33" s="581"/>
      <c r="W33" s="581"/>
      <c r="X33" s="581"/>
      <c r="Y33" s="581"/>
      <c r="Z33" s="581"/>
      <c r="AA33" s="582"/>
    </row>
    <row r="34" spans="2:27">
      <c r="B34" s="249" t="s">
        <v>716</v>
      </c>
      <c r="C34" s="261">
        <v>2200</v>
      </c>
      <c r="D34" s="611"/>
      <c r="E34" s="579"/>
      <c r="F34" s="579"/>
      <c r="G34" s="579"/>
      <c r="H34" s="579"/>
      <c r="I34" s="579"/>
      <c r="J34" s="579"/>
      <c r="K34" s="579"/>
      <c r="L34" s="611"/>
      <c r="M34" s="579"/>
      <c r="N34" s="579"/>
      <c r="O34" s="579"/>
      <c r="P34" s="579"/>
      <c r="Q34" s="579"/>
      <c r="R34" s="579"/>
      <c r="S34" s="579"/>
      <c r="T34" s="611"/>
      <c r="U34" s="579"/>
      <c r="V34" s="579"/>
      <c r="W34" s="579"/>
      <c r="X34" s="579"/>
      <c r="Y34" s="579"/>
      <c r="Z34" s="579"/>
      <c r="AA34" s="580"/>
    </row>
    <row r="35" spans="2:27" ht="28.8">
      <c r="B35" s="553" t="s">
        <v>717</v>
      </c>
      <c r="C35" s="261">
        <v>2201</v>
      </c>
      <c r="D35" s="611"/>
      <c r="E35" s="579"/>
      <c r="F35" s="581"/>
      <c r="G35" s="581"/>
      <c r="H35" s="581"/>
      <c r="I35" s="581"/>
      <c r="J35" s="581"/>
      <c r="K35" s="581"/>
      <c r="L35" s="611"/>
      <c r="M35" s="579"/>
      <c r="N35" s="581"/>
      <c r="O35" s="581"/>
      <c r="P35" s="581"/>
      <c r="Q35" s="581"/>
      <c r="R35" s="581"/>
      <c r="S35" s="581"/>
      <c r="T35" s="611"/>
      <c r="U35" s="579"/>
      <c r="V35" s="581"/>
      <c r="W35" s="581"/>
      <c r="X35" s="581"/>
      <c r="Y35" s="581"/>
      <c r="Z35" s="581"/>
      <c r="AA35" s="582"/>
    </row>
    <row r="36" spans="2:27">
      <c r="B36" s="553" t="s">
        <v>718</v>
      </c>
      <c r="C36" s="261">
        <v>2202</v>
      </c>
      <c r="D36" s="611"/>
      <c r="E36" s="579"/>
      <c r="F36" s="581"/>
      <c r="G36" s="581"/>
      <c r="H36" s="581"/>
      <c r="I36" s="581"/>
      <c r="J36" s="581"/>
      <c r="K36" s="581"/>
      <c r="L36" s="611"/>
      <c r="M36" s="579"/>
      <c r="N36" s="581"/>
      <c r="O36" s="581"/>
      <c r="P36" s="581"/>
      <c r="Q36" s="581"/>
      <c r="R36" s="581"/>
      <c r="S36" s="581"/>
      <c r="T36" s="611"/>
      <c r="U36" s="579"/>
      <c r="V36" s="581"/>
      <c r="W36" s="581"/>
      <c r="X36" s="581"/>
      <c r="Y36" s="581"/>
      <c r="Z36" s="581"/>
      <c r="AA36" s="582"/>
    </row>
    <row r="37" spans="2:27">
      <c r="B37" s="553" t="s">
        <v>719</v>
      </c>
      <c r="C37" s="261">
        <v>2203</v>
      </c>
      <c r="D37" s="611"/>
      <c r="E37" s="579"/>
      <c r="F37" s="581"/>
      <c r="G37" s="581"/>
      <c r="H37" s="581"/>
      <c r="I37" s="581"/>
      <c r="J37" s="581"/>
      <c r="K37" s="581"/>
      <c r="L37" s="611"/>
      <c r="M37" s="579"/>
      <c r="N37" s="581"/>
      <c r="O37" s="581"/>
      <c r="P37" s="581"/>
      <c r="Q37" s="581"/>
      <c r="R37" s="581"/>
      <c r="S37" s="581"/>
      <c r="T37" s="611"/>
      <c r="U37" s="579"/>
      <c r="V37" s="581"/>
      <c r="W37" s="581"/>
      <c r="X37" s="581"/>
      <c r="Y37" s="581"/>
      <c r="Z37" s="581"/>
      <c r="AA37" s="582"/>
    </row>
    <row r="38" spans="2:27" ht="26.4">
      <c r="B38" s="553" t="s">
        <v>720</v>
      </c>
      <c r="C38" s="261">
        <v>2204</v>
      </c>
      <c r="D38" s="611"/>
      <c r="E38" s="579"/>
      <c r="F38" s="581"/>
      <c r="G38" s="581"/>
      <c r="H38" s="581"/>
      <c r="I38" s="581"/>
      <c r="J38" s="581"/>
      <c r="K38" s="581"/>
      <c r="L38" s="611"/>
      <c r="M38" s="579"/>
      <c r="N38" s="581"/>
      <c r="O38" s="581"/>
      <c r="P38" s="581"/>
      <c r="Q38" s="581"/>
      <c r="R38" s="581"/>
      <c r="S38" s="581"/>
      <c r="T38" s="611"/>
      <c r="U38" s="579"/>
      <c r="V38" s="581"/>
      <c r="W38" s="581"/>
      <c r="X38" s="581"/>
      <c r="Y38" s="581"/>
      <c r="Z38" s="581"/>
      <c r="AA38" s="582"/>
    </row>
    <row r="39" spans="2:27">
      <c r="B39" s="553" t="s">
        <v>721</v>
      </c>
      <c r="C39" s="261">
        <v>2205</v>
      </c>
      <c r="D39" s="611"/>
      <c r="E39" s="579"/>
      <c r="F39" s="581"/>
      <c r="G39" s="581"/>
      <c r="H39" s="581"/>
      <c r="I39" s="581"/>
      <c r="J39" s="581"/>
      <c r="K39" s="581"/>
      <c r="L39" s="611"/>
      <c r="M39" s="579"/>
      <c r="N39" s="581"/>
      <c r="O39" s="581"/>
      <c r="P39" s="581"/>
      <c r="Q39" s="581"/>
      <c r="R39" s="581"/>
      <c r="S39" s="581"/>
      <c r="T39" s="611"/>
      <c r="U39" s="579"/>
      <c r="V39" s="581"/>
      <c r="W39" s="581"/>
      <c r="X39" s="581"/>
      <c r="Y39" s="581"/>
      <c r="Z39" s="581"/>
      <c r="AA39" s="582"/>
    </row>
    <row r="40" spans="2:27" ht="39.6">
      <c r="B40" s="553" t="s">
        <v>722</v>
      </c>
      <c r="C40" s="261">
        <v>2206</v>
      </c>
      <c r="D40" s="611"/>
      <c r="E40" s="579"/>
      <c r="F40" s="581"/>
      <c r="G40" s="581"/>
      <c r="H40" s="581"/>
      <c r="I40" s="581"/>
      <c r="J40" s="581"/>
      <c r="K40" s="581"/>
      <c r="L40" s="611"/>
      <c r="M40" s="579"/>
      <c r="N40" s="581"/>
      <c r="O40" s="581"/>
      <c r="P40" s="581"/>
      <c r="Q40" s="581"/>
      <c r="R40" s="581"/>
      <c r="S40" s="581"/>
      <c r="T40" s="611"/>
      <c r="U40" s="579"/>
      <c r="V40" s="581"/>
      <c r="W40" s="581"/>
      <c r="X40" s="581"/>
      <c r="Y40" s="581"/>
      <c r="Z40" s="581"/>
      <c r="AA40" s="582"/>
    </row>
    <row r="41" spans="2:27" ht="26.4">
      <c r="B41" s="583" t="s">
        <v>723</v>
      </c>
      <c r="C41" s="590">
        <v>3000</v>
      </c>
      <c r="D41" s="613"/>
      <c r="E41" s="614"/>
      <c r="F41" s="614"/>
      <c r="G41" s="614"/>
      <c r="H41" s="614"/>
      <c r="I41" s="614"/>
      <c r="J41" s="614"/>
      <c r="K41" s="614"/>
      <c r="L41" s="613"/>
      <c r="M41" s="614"/>
      <c r="N41" s="614"/>
      <c r="O41" s="614"/>
      <c r="P41" s="614"/>
      <c r="Q41" s="614"/>
      <c r="R41" s="614"/>
      <c r="S41" s="614"/>
      <c r="T41" s="613"/>
      <c r="U41" s="614"/>
      <c r="V41" s="614"/>
      <c r="W41" s="614"/>
      <c r="X41" s="614"/>
      <c r="Y41" s="614"/>
      <c r="Z41" s="614"/>
      <c r="AA41" s="615"/>
    </row>
    <row r="42" spans="2:27" ht="26.4">
      <c r="B42" s="249" t="s">
        <v>724</v>
      </c>
      <c r="C42" s="261">
        <v>3100</v>
      </c>
      <c r="D42" s="611"/>
      <c r="E42" s="579"/>
      <c r="F42" s="581"/>
      <c r="G42" s="581"/>
      <c r="H42" s="581"/>
      <c r="I42" s="581"/>
      <c r="J42" s="581"/>
      <c r="K42" s="581"/>
      <c r="L42" s="611"/>
      <c r="M42" s="579"/>
      <c r="N42" s="581"/>
      <c r="O42" s="581"/>
      <c r="P42" s="581"/>
      <c r="Q42" s="581"/>
      <c r="R42" s="581"/>
      <c r="S42" s="581"/>
      <c r="T42" s="611"/>
      <c r="U42" s="579"/>
      <c r="V42" s="581"/>
      <c r="W42" s="581"/>
      <c r="X42" s="581"/>
      <c r="Y42" s="581"/>
      <c r="Z42" s="581"/>
      <c r="AA42" s="582"/>
    </row>
    <row r="43" spans="2:27" ht="26.4">
      <c r="B43" s="249" t="s">
        <v>725</v>
      </c>
      <c r="C43" s="261">
        <v>3200</v>
      </c>
      <c r="D43" s="611"/>
      <c r="E43" s="579"/>
      <c r="F43" s="581"/>
      <c r="G43" s="581"/>
      <c r="H43" s="581"/>
      <c r="I43" s="581"/>
      <c r="J43" s="581"/>
      <c r="K43" s="581"/>
      <c r="L43" s="611"/>
      <c r="M43" s="579"/>
      <c r="N43" s="581"/>
      <c r="O43" s="581"/>
      <c r="P43" s="581"/>
      <c r="Q43" s="581"/>
      <c r="R43" s="581"/>
      <c r="S43" s="581"/>
      <c r="T43" s="611"/>
      <c r="U43" s="579"/>
      <c r="V43" s="581"/>
      <c r="W43" s="581"/>
      <c r="X43" s="581"/>
      <c r="Y43" s="581"/>
      <c r="Z43" s="581"/>
      <c r="AA43" s="582"/>
    </row>
    <row r="44" spans="2:27">
      <c r="B44" s="249" t="s">
        <v>726</v>
      </c>
      <c r="C44" s="261">
        <v>3300</v>
      </c>
      <c r="D44" s="611"/>
      <c r="E44" s="579"/>
      <c r="F44" s="581"/>
      <c r="G44" s="581"/>
      <c r="H44" s="581"/>
      <c r="I44" s="581"/>
      <c r="J44" s="581"/>
      <c r="K44" s="581"/>
      <c r="L44" s="611"/>
      <c r="M44" s="579"/>
      <c r="N44" s="581"/>
      <c r="O44" s="581"/>
      <c r="P44" s="581"/>
      <c r="Q44" s="581"/>
      <c r="R44" s="581"/>
      <c r="S44" s="581"/>
      <c r="T44" s="611"/>
      <c r="U44" s="579"/>
      <c r="V44" s="581"/>
      <c r="W44" s="581"/>
      <c r="X44" s="581"/>
      <c r="Y44" s="581"/>
      <c r="Z44" s="581"/>
      <c r="AA44" s="582"/>
    </row>
    <row r="45" spans="2:27">
      <c r="B45" s="249" t="s">
        <v>727</v>
      </c>
      <c r="C45" s="261">
        <v>3400</v>
      </c>
      <c r="D45" s="611"/>
      <c r="E45" s="579"/>
      <c r="F45" s="581"/>
      <c r="G45" s="581"/>
      <c r="H45" s="581"/>
      <c r="I45" s="581"/>
      <c r="J45" s="581"/>
      <c r="K45" s="581"/>
      <c r="L45" s="611"/>
      <c r="M45" s="579"/>
      <c r="N45" s="581"/>
      <c r="O45" s="581"/>
      <c r="P45" s="581"/>
      <c r="Q45" s="581"/>
      <c r="R45" s="581"/>
      <c r="S45" s="581"/>
      <c r="T45" s="611"/>
      <c r="U45" s="579"/>
      <c r="V45" s="581"/>
      <c r="W45" s="581"/>
      <c r="X45" s="581"/>
      <c r="Y45" s="581"/>
      <c r="Z45" s="581"/>
      <c r="AA45" s="582"/>
    </row>
    <row r="46" spans="2:27">
      <c r="B46" s="249" t="s">
        <v>728</v>
      </c>
      <c r="C46" s="261">
        <v>3500</v>
      </c>
      <c r="D46" s="611"/>
      <c r="E46" s="579"/>
      <c r="F46" s="581"/>
      <c r="G46" s="581"/>
      <c r="H46" s="581"/>
      <c r="I46" s="581"/>
      <c r="J46" s="581"/>
      <c r="K46" s="581"/>
      <c r="L46" s="611"/>
      <c r="M46" s="579"/>
      <c r="N46" s="581"/>
      <c r="O46" s="581"/>
      <c r="P46" s="581"/>
      <c r="Q46" s="581"/>
      <c r="R46" s="581"/>
      <c r="S46" s="581"/>
      <c r="T46" s="611"/>
      <c r="U46" s="579"/>
      <c r="V46" s="581"/>
      <c r="W46" s="581"/>
      <c r="X46" s="581"/>
      <c r="Y46" s="581"/>
      <c r="Z46" s="581"/>
      <c r="AA46" s="582"/>
    </row>
    <row r="47" spans="2:27">
      <c r="B47" s="249" t="s">
        <v>729</v>
      </c>
      <c r="C47" s="261">
        <v>3600</v>
      </c>
      <c r="D47" s="611"/>
      <c r="E47" s="579"/>
      <c r="F47" s="581"/>
      <c r="G47" s="581"/>
      <c r="H47" s="581"/>
      <c r="I47" s="581"/>
      <c r="J47" s="581"/>
      <c r="K47" s="581"/>
      <c r="L47" s="611"/>
      <c r="M47" s="579"/>
      <c r="N47" s="581"/>
      <c r="O47" s="581"/>
      <c r="P47" s="581"/>
      <c r="Q47" s="581"/>
      <c r="R47" s="581"/>
      <c r="S47" s="581"/>
      <c r="T47" s="611"/>
      <c r="U47" s="579"/>
      <c r="V47" s="581"/>
      <c r="W47" s="581"/>
      <c r="X47" s="581"/>
      <c r="Y47" s="581"/>
      <c r="Z47" s="581"/>
      <c r="AA47" s="582"/>
    </row>
    <row r="48" spans="2:27">
      <c r="B48" s="249" t="s">
        <v>730</v>
      </c>
      <c r="C48" s="261">
        <v>3700</v>
      </c>
      <c r="D48" s="611"/>
      <c r="E48" s="579"/>
      <c r="F48" s="581"/>
      <c r="G48" s="581"/>
      <c r="H48" s="581"/>
      <c r="I48" s="581"/>
      <c r="J48" s="581"/>
      <c r="K48" s="581"/>
      <c r="L48" s="611"/>
      <c r="M48" s="579"/>
      <c r="N48" s="581"/>
      <c r="O48" s="581"/>
      <c r="P48" s="581"/>
      <c r="Q48" s="581"/>
      <c r="R48" s="581"/>
      <c r="S48" s="581"/>
      <c r="T48" s="611"/>
      <c r="U48" s="579"/>
      <c r="V48" s="581"/>
      <c r="W48" s="581"/>
      <c r="X48" s="581"/>
      <c r="Y48" s="581"/>
      <c r="Z48" s="581"/>
      <c r="AA48" s="582"/>
    </row>
    <row r="49" spans="2:27" ht="26.4">
      <c r="B49" s="249" t="s">
        <v>731</v>
      </c>
      <c r="C49" s="261">
        <v>3800</v>
      </c>
      <c r="D49" s="611"/>
      <c r="E49" s="579"/>
      <c r="F49" s="581"/>
      <c r="G49" s="581"/>
      <c r="H49" s="581"/>
      <c r="I49" s="581"/>
      <c r="J49" s="581"/>
      <c r="K49" s="581"/>
      <c r="L49" s="611"/>
      <c r="M49" s="579"/>
      <c r="N49" s="581"/>
      <c r="O49" s="581"/>
      <c r="P49" s="581"/>
      <c r="Q49" s="581"/>
      <c r="R49" s="581"/>
      <c r="S49" s="581"/>
      <c r="T49" s="611"/>
      <c r="U49" s="579"/>
      <c r="V49" s="581"/>
      <c r="W49" s="581"/>
      <c r="X49" s="581"/>
      <c r="Y49" s="581"/>
      <c r="Z49" s="581"/>
      <c r="AA49" s="582"/>
    </row>
    <row r="50" spans="2:27" ht="66">
      <c r="B50" s="249" t="s">
        <v>732</v>
      </c>
      <c r="C50" s="261">
        <v>3900</v>
      </c>
      <c r="D50" s="611"/>
      <c r="E50" s="579"/>
      <c r="F50" s="581"/>
      <c r="G50" s="581"/>
      <c r="H50" s="581"/>
      <c r="I50" s="581"/>
      <c r="J50" s="581"/>
      <c r="K50" s="581"/>
      <c r="L50" s="611"/>
      <c r="M50" s="579"/>
      <c r="N50" s="581"/>
      <c r="O50" s="581"/>
      <c r="P50" s="581"/>
      <c r="Q50" s="581"/>
      <c r="R50" s="581"/>
      <c r="S50" s="581"/>
      <c r="T50" s="611"/>
      <c r="U50" s="579"/>
      <c r="V50" s="581"/>
      <c r="W50" s="581"/>
      <c r="X50" s="581"/>
      <c r="Y50" s="581"/>
      <c r="Z50" s="581"/>
      <c r="AA50" s="582"/>
    </row>
    <row r="51" spans="2:27" ht="20.25" customHeight="1">
      <c r="B51" s="215" t="s">
        <v>239</v>
      </c>
      <c r="C51" s="560">
        <v>9000</v>
      </c>
      <c r="D51" s="616">
        <f t="shared" si="2"/>
        <v>6</v>
      </c>
      <c r="E51" s="617">
        <f t="shared" si="3"/>
        <v>6</v>
      </c>
      <c r="F51" s="616">
        <f>F9+F27+F41</f>
        <v>6</v>
      </c>
      <c r="G51" s="616">
        <f>G9+G27+G41</f>
        <v>6</v>
      </c>
      <c r="H51" s="616"/>
      <c r="I51" s="616"/>
      <c r="J51" s="616"/>
      <c r="K51" s="616"/>
      <c r="L51" s="616"/>
      <c r="M51" s="617"/>
      <c r="N51" s="616"/>
      <c r="O51" s="616"/>
      <c r="P51" s="616"/>
      <c r="Q51" s="616"/>
      <c r="R51" s="616"/>
      <c r="S51" s="616"/>
      <c r="T51" s="616"/>
      <c r="U51" s="617"/>
      <c r="V51" s="616"/>
      <c r="W51" s="616"/>
      <c r="X51" s="616"/>
      <c r="Y51" s="616"/>
      <c r="Z51" s="616"/>
      <c r="AA51" s="618"/>
    </row>
    <row r="52" spans="2:27">
      <c r="B52" s="619"/>
      <c r="C52" s="269"/>
    </row>
    <row r="53" spans="2:27">
      <c r="B53" s="742" t="s">
        <v>750</v>
      </c>
      <c r="C53" s="742"/>
      <c r="D53" s="742"/>
      <c r="E53" s="742"/>
      <c r="F53" s="742"/>
      <c r="G53" s="742"/>
      <c r="H53" s="742"/>
      <c r="I53" s="742"/>
      <c r="J53" s="742"/>
      <c r="K53" s="742"/>
      <c r="L53" s="742"/>
      <c r="M53" s="742"/>
      <c r="N53" s="742"/>
      <c r="O53" s="742"/>
      <c r="P53" s="742"/>
      <c r="Q53" s="742"/>
      <c r="R53" s="742"/>
      <c r="S53" s="742"/>
      <c r="T53" s="742"/>
      <c r="U53" s="742"/>
      <c r="V53" s="742"/>
      <c r="W53" s="742"/>
      <c r="X53" s="742"/>
      <c r="Y53" s="742"/>
      <c r="Z53" s="742"/>
      <c r="AA53" s="742"/>
    </row>
  </sheetData>
  <mergeCells count="23">
    <mergeCell ref="B1:AA2"/>
    <mergeCell ref="B3:B7"/>
    <mergeCell ref="C3:C7"/>
    <mergeCell ref="D3:K4"/>
    <mergeCell ref="L3:AA3"/>
    <mergeCell ref="L4:S4"/>
    <mergeCell ref="T4:AA4"/>
    <mergeCell ref="D5:E6"/>
    <mergeCell ref="F5:K5"/>
    <mergeCell ref="L5:M6"/>
    <mergeCell ref="N5:S5"/>
    <mergeCell ref="T5:U6"/>
    <mergeCell ref="V5:AA5"/>
    <mergeCell ref="F6:G6"/>
    <mergeCell ref="H6:I6"/>
    <mergeCell ref="J6:K6"/>
    <mergeCell ref="Z6:AA6"/>
    <mergeCell ref="B53:AA53"/>
    <mergeCell ref="N6:O6"/>
    <mergeCell ref="P6:Q6"/>
    <mergeCell ref="R6:S6"/>
    <mergeCell ref="V6:W6"/>
    <mergeCell ref="X6:Y6"/>
  </mergeCells>
  <pageMargins left="0.6692913385826772" right="0.6692913385826772" top="0.62992125984251968" bottom="0.62992125984251968" header="0.31496062992125984" footer="0.31496062992125984"/>
  <pageSetup paperSize="9" scale="65" fitToHeight="2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 published="0">
    <pageSetUpPr fitToPage="1"/>
  </sheetPr>
  <dimension ref="A1:IW56"/>
  <sheetViews>
    <sheetView topLeftCell="A23" workbookViewId="0">
      <selection activeCell="L21" sqref="L21"/>
    </sheetView>
  </sheetViews>
  <sheetFormatPr defaultColWidth="22.44140625" defaultRowHeight="13.2" customHeight="1"/>
  <cols>
    <col min="1" max="1" width="1.109375" style="169" customWidth="1"/>
    <col min="2" max="2" width="45" style="220" customWidth="1"/>
    <col min="3" max="3" width="6.109375" style="169" customWidth="1"/>
    <col min="4" max="4" width="11.88671875" style="169" customWidth="1"/>
    <col min="5" max="5" width="11.109375" style="169" customWidth="1"/>
    <col min="6" max="6" width="12" style="169" customWidth="1"/>
    <col min="7" max="7" width="11.88671875" style="169" customWidth="1"/>
    <col min="8" max="8" width="13" style="169" customWidth="1"/>
    <col min="9" max="9" width="13.88671875" style="169" customWidth="1"/>
    <col min="10" max="10" width="14.6640625" style="169" customWidth="1"/>
    <col min="11" max="11" width="11.44140625" style="169" customWidth="1"/>
    <col min="12" max="12" width="10.33203125" style="169" customWidth="1"/>
    <col min="13" max="13" width="13.6640625" style="169" customWidth="1"/>
    <col min="14" max="14" width="11.33203125" style="169" customWidth="1"/>
    <col min="15" max="15" width="11.44140625" style="169" customWidth="1"/>
    <col min="16" max="33" width="12.6640625" style="169" customWidth="1"/>
    <col min="34" max="240" width="9.109375" style="169" customWidth="1"/>
    <col min="241" max="241" width="47.6640625" style="169" customWidth="1"/>
    <col min="242" max="242" width="6.5546875" style="169" customWidth="1"/>
    <col min="243" max="243" width="20.5546875" style="169" customWidth="1"/>
    <col min="244" max="253" width="0" style="169" hidden="1"/>
    <col min="254" max="254" width="21.88671875" style="169" customWidth="1"/>
    <col min="255" max="255" width="21.6640625" style="169" customWidth="1"/>
    <col min="256" max="257" width="22.44140625" style="169" customWidth="1"/>
    <col min="258" max="16384" width="22.44140625" style="24"/>
  </cols>
  <sheetData>
    <row r="1" spans="2:16">
      <c r="B1" s="989" t="s">
        <v>751</v>
      </c>
      <c r="C1" s="989"/>
      <c r="D1" s="989"/>
      <c r="E1" s="989"/>
      <c r="F1" s="989"/>
      <c r="G1" s="989"/>
      <c r="H1" s="989"/>
      <c r="I1" s="989"/>
      <c r="J1" s="989"/>
      <c r="K1" s="989"/>
      <c r="L1" s="989"/>
      <c r="M1" s="989"/>
      <c r="N1" s="989"/>
      <c r="O1" s="989"/>
      <c r="P1" s="989"/>
    </row>
    <row r="2" spans="2:16">
      <c r="B2" s="1003"/>
      <c r="C2" s="1003"/>
      <c r="D2" s="1003"/>
      <c r="E2" s="1003"/>
      <c r="F2" s="1003"/>
      <c r="G2" s="1003"/>
      <c r="H2" s="1003"/>
      <c r="I2" s="1003"/>
      <c r="J2" s="1003"/>
      <c r="K2" s="1003"/>
      <c r="L2" s="1003"/>
      <c r="M2" s="1003"/>
      <c r="N2" s="1003"/>
      <c r="O2" s="1003"/>
      <c r="P2" s="1003"/>
    </row>
    <row r="3" spans="2:16">
      <c r="B3" s="990" t="s">
        <v>84</v>
      </c>
      <c r="C3" s="792" t="s">
        <v>258</v>
      </c>
      <c r="D3" s="803" t="s">
        <v>752</v>
      </c>
      <c r="E3" s="749"/>
      <c r="F3" s="749"/>
      <c r="G3" s="749"/>
      <c r="H3" s="749"/>
      <c r="I3" s="749"/>
      <c r="J3" s="749"/>
      <c r="K3" s="749"/>
      <c r="L3" s="749"/>
      <c r="M3" s="749"/>
      <c r="N3" s="749"/>
      <c r="O3" s="749"/>
      <c r="P3" s="804"/>
    </row>
    <row r="4" spans="2:16">
      <c r="B4" s="990"/>
      <c r="C4" s="798"/>
      <c r="D4" s="792" t="s">
        <v>753</v>
      </c>
      <c r="E4" s="803" t="s">
        <v>170</v>
      </c>
      <c r="F4" s="749"/>
      <c r="G4" s="749"/>
      <c r="H4" s="749"/>
      <c r="I4" s="749"/>
      <c r="J4" s="749"/>
      <c r="K4" s="749"/>
      <c r="L4" s="749"/>
      <c r="M4" s="749"/>
      <c r="N4" s="749"/>
      <c r="O4" s="749"/>
      <c r="P4" s="804"/>
    </row>
    <row r="5" spans="2:16" ht="20.25" customHeight="1">
      <c r="B5" s="990"/>
      <c r="C5" s="798"/>
      <c r="D5" s="798"/>
      <c r="E5" s="803" t="s">
        <v>754</v>
      </c>
      <c r="F5" s="749"/>
      <c r="G5" s="749"/>
      <c r="H5" s="749"/>
      <c r="I5" s="749"/>
      <c r="J5" s="804"/>
      <c r="K5" s="803" t="s">
        <v>755</v>
      </c>
      <c r="L5" s="804"/>
      <c r="M5" s="803" t="s">
        <v>675</v>
      </c>
      <c r="N5" s="749"/>
      <c r="O5" s="804"/>
      <c r="P5" s="792" t="s">
        <v>756</v>
      </c>
    </row>
    <row r="6" spans="2:16" ht="52.8">
      <c r="B6" s="990"/>
      <c r="C6" s="793"/>
      <c r="D6" s="793"/>
      <c r="E6" s="190" t="s">
        <v>757</v>
      </c>
      <c r="F6" s="190" t="s">
        <v>758</v>
      </c>
      <c r="G6" s="190" t="s">
        <v>759</v>
      </c>
      <c r="H6" s="190" t="s">
        <v>680</v>
      </c>
      <c r="I6" s="190" t="s">
        <v>760</v>
      </c>
      <c r="J6" s="190" t="s">
        <v>681</v>
      </c>
      <c r="K6" s="190" t="s">
        <v>761</v>
      </c>
      <c r="L6" s="190" t="s">
        <v>755</v>
      </c>
      <c r="M6" s="190" t="s">
        <v>762</v>
      </c>
      <c r="N6" s="190" t="s">
        <v>763</v>
      </c>
      <c r="O6" s="271" t="s">
        <v>764</v>
      </c>
      <c r="P6" s="793"/>
    </row>
    <row r="7" spans="2:16">
      <c r="B7" s="198">
        <v>1</v>
      </c>
      <c r="C7" s="174">
        <v>2</v>
      </c>
      <c r="D7" s="174">
        <v>3</v>
      </c>
      <c r="E7" s="174">
        <v>4</v>
      </c>
      <c r="F7" s="174">
        <v>5</v>
      </c>
      <c r="G7" s="174">
        <v>6</v>
      </c>
      <c r="H7" s="174">
        <v>7</v>
      </c>
      <c r="I7" s="174">
        <v>8</v>
      </c>
      <c r="J7" s="174">
        <v>9</v>
      </c>
      <c r="K7" s="174">
        <v>10</v>
      </c>
      <c r="L7" s="174">
        <v>11</v>
      </c>
      <c r="M7" s="174">
        <v>12</v>
      </c>
      <c r="N7" s="174">
        <v>13</v>
      </c>
      <c r="O7" s="385">
        <v>14</v>
      </c>
      <c r="P7" s="174">
        <v>15</v>
      </c>
    </row>
    <row r="8" spans="2:16">
      <c r="B8" s="575" t="s">
        <v>691</v>
      </c>
      <c r="C8" s="576">
        <v>1000</v>
      </c>
      <c r="D8" s="620">
        <f t="shared" ref="D8:D9" si="0">E8+F8+G8+H8+I8+J8+K8+L8+M8+N8+O8+P8</f>
        <v>1890730.5699999998</v>
      </c>
      <c r="E8" s="598">
        <f t="shared" ref="E8:P8" si="1">E9+E18+E19+E20+E21+E22+E23+E24+E25</f>
        <v>506961.78</v>
      </c>
      <c r="F8" s="620"/>
      <c r="G8" s="620">
        <f t="shared" si="1"/>
        <v>38489.58</v>
      </c>
      <c r="H8" s="620"/>
      <c r="I8" s="620">
        <f t="shared" si="1"/>
        <v>170090</v>
      </c>
      <c r="J8" s="620"/>
      <c r="K8" s="620"/>
      <c r="L8" s="620"/>
      <c r="M8" s="620">
        <f t="shared" si="1"/>
        <v>1157096.21</v>
      </c>
      <c r="N8" s="620"/>
      <c r="O8" s="620"/>
      <c r="P8" s="621">
        <f t="shared" si="1"/>
        <v>18093</v>
      </c>
    </row>
    <row r="9" spans="2:16" ht="26.4">
      <c r="B9" s="556" t="s">
        <v>692</v>
      </c>
      <c r="C9" s="253">
        <v>1100</v>
      </c>
      <c r="D9" s="232">
        <f t="shared" si="0"/>
        <v>1884053.65</v>
      </c>
      <c r="E9" s="262">
        <f t="shared" ref="E9:P9" si="2">E10+E11+E12+E13+E14+E15+E16+E17</f>
        <v>506961.78</v>
      </c>
      <c r="F9" s="262"/>
      <c r="G9" s="262">
        <f t="shared" si="2"/>
        <v>38489.58</v>
      </c>
      <c r="H9" s="262"/>
      <c r="I9" s="262">
        <f t="shared" si="2"/>
        <v>170090</v>
      </c>
      <c r="J9" s="262"/>
      <c r="K9" s="262"/>
      <c r="L9" s="262"/>
      <c r="M9" s="262">
        <f t="shared" si="2"/>
        <v>1157096.21</v>
      </c>
      <c r="N9" s="262"/>
      <c r="O9" s="262"/>
      <c r="P9" s="557">
        <f t="shared" si="2"/>
        <v>11416.08</v>
      </c>
    </row>
    <row r="10" spans="2:16" ht="42">
      <c r="B10" s="553" t="s">
        <v>693</v>
      </c>
      <c r="C10" s="253">
        <v>1101</v>
      </c>
      <c r="D10" s="232"/>
      <c r="E10" s="231"/>
      <c r="F10" s="231"/>
      <c r="G10" s="231"/>
      <c r="H10" s="231"/>
      <c r="I10" s="231"/>
      <c r="J10" s="231"/>
      <c r="K10" s="231"/>
      <c r="L10" s="231"/>
      <c r="M10" s="231"/>
      <c r="N10" s="231"/>
      <c r="O10" s="231"/>
      <c r="P10" s="233"/>
    </row>
    <row r="11" spans="2:16" ht="26.4">
      <c r="B11" s="553" t="s">
        <v>694</v>
      </c>
      <c r="C11" s="253">
        <v>1102</v>
      </c>
      <c r="D11" s="232">
        <f t="shared" ref="D11:D50" si="3">E11+F11+G11+H11+I11+J11+K11+L11+M11+N11+O11+P11</f>
        <v>1884053.65</v>
      </c>
      <c r="E11" s="231">
        <v>506961.78</v>
      </c>
      <c r="F11" s="231"/>
      <c r="G11" s="231">
        <v>38489.58</v>
      </c>
      <c r="H11" s="231"/>
      <c r="I11" s="231">
        <f>157190+12900</f>
        <v>170090</v>
      </c>
      <c r="J11" s="231"/>
      <c r="K11" s="231"/>
      <c r="L11" s="231"/>
      <c r="M11" s="231">
        <v>1157096.21</v>
      </c>
      <c r="N11" s="231"/>
      <c r="O11" s="231"/>
      <c r="P11" s="233">
        <v>11416.08</v>
      </c>
    </row>
    <row r="12" spans="2:16" ht="39.6">
      <c r="B12" s="553" t="s">
        <v>739</v>
      </c>
      <c r="C12" s="253">
        <v>1103</v>
      </c>
      <c r="D12" s="232"/>
      <c r="E12" s="231"/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3"/>
    </row>
    <row r="13" spans="2:16" ht="39.6">
      <c r="B13" s="553" t="s">
        <v>696</v>
      </c>
      <c r="C13" s="253">
        <v>1104</v>
      </c>
      <c r="D13" s="232"/>
      <c r="E13" s="231"/>
      <c r="F13" s="231"/>
      <c r="G13" s="231"/>
      <c r="H13" s="231"/>
      <c r="I13" s="231"/>
      <c r="J13" s="231"/>
      <c r="K13" s="231"/>
      <c r="L13" s="231"/>
      <c r="M13" s="231"/>
      <c r="N13" s="231"/>
      <c r="O13" s="231"/>
      <c r="P13" s="233"/>
    </row>
    <row r="14" spans="2:16" ht="39.6">
      <c r="B14" s="553" t="s">
        <v>697</v>
      </c>
      <c r="C14" s="253">
        <v>1105</v>
      </c>
      <c r="D14" s="232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3"/>
    </row>
    <row r="15" spans="2:16" ht="39.6">
      <c r="B15" s="553" t="s">
        <v>698</v>
      </c>
      <c r="C15" s="253">
        <v>1106</v>
      </c>
      <c r="D15" s="232"/>
      <c r="E15" s="231"/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3"/>
    </row>
    <row r="16" spans="2:16" ht="26.4">
      <c r="B16" s="553" t="s">
        <v>699</v>
      </c>
      <c r="C16" s="253">
        <v>1107</v>
      </c>
      <c r="D16" s="232"/>
      <c r="E16" s="231"/>
      <c r="F16" s="231"/>
      <c r="G16" s="231"/>
      <c r="H16" s="231"/>
      <c r="I16" s="231"/>
      <c r="J16" s="231"/>
      <c r="K16" s="231"/>
      <c r="L16" s="231"/>
      <c r="M16" s="231"/>
      <c r="N16" s="231"/>
      <c r="O16" s="231"/>
      <c r="P16" s="233"/>
    </row>
    <row r="17" spans="2:16">
      <c r="B17" s="553" t="s">
        <v>700</v>
      </c>
      <c r="C17" s="253">
        <v>1108</v>
      </c>
      <c r="D17" s="232"/>
      <c r="E17" s="231"/>
      <c r="F17" s="231"/>
      <c r="G17" s="231"/>
      <c r="H17" s="231"/>
      <c r="I17" s="231"/>
      <c r="J17" s="231"/>
      <c r="K17" s="231"/>
      <c r="L17" s="231"/>
      <c r="M17" s="231"/>
      <c r="N17" s="231"/>
      <c r="O17" s="231"/>
      <c r="P17" s="233"/>
    </row>
    <row r="18" spans="2:16">
      <c r="B18" s="249" t="s">
        <v>701</v>
      </c>
      <c r="C18" s="253">
        <v>1200</v>
      </c>
      <c r="D18" s="232"/>
      <c r="E18" s="231"/>
      <c r="F18" s="231"/>
      <c r="G18" s="231"/>
      <c r="H18" s="231"/>
      <c r="I18" s="231"/>
      <c r="J18" s="231"/>
      <c r="K18" s="231"/>
      <c r="L18" s="231"/>
      <c r="M18" s="231"/>
      <c r="N18" s="231"/>
      <c r="O18" s="231"/>
      <c r="P18" s="233"/>
    </row>
    <row r="19" spans="2:16">
      <c r="B19" s="249" t="s">
        <v>702</v>
      </c>
      <c r="C19" s="253">
        <v>1300</v>
      </c>
      <c r="D19" s="232">
        <f t="shared" si="3"/>
        <v>6676.92</v>
      </c>
      <c r="E19" s="231"/>
      <c r="F19" s="231"/>
      <c r="G19" s="231"/>
      <c r="H19" s="231"/>
      <c r="I19" s="231"/>
      <c r="J19" s="231"/>
      <c r="K19" s="231"/>
      <c r="L19" s="231"/>
      <c r="M19" s="231"/>
      <c r="N19" s="231"/>
      <c r="O19" s="231"/>
      <c r="P19" s="233">
        <v>6676.92</v>
      </c>
    </row>
    <row r="20" spans="2:16" ht="66">
      <c r="B20" s="249" t="s">
        <v>703</v>
      </c>
      <c r="C20" s="253">
        <v>1400</v>
      </c>
      <c r="D20" s="232"/>
      <c r="E20" s="231"/>
      <c r="F20" s="231"/>
      <c r="G20" s="231"/>
      <c r="H20" s="231"/>
      <c r="I20" s="231"/>
      <c r="J20" s="231"/>
      <c r="K20" s="231"/>
      <c r="L20" s="231"/>
      <c r="M20" s="231"/>
      <c r="N20" s="231"/>
      <c r="O20" s="231"/>
      <c r="P20" s="233"/>
    </row>
    <row r="21" spans="2:16">
      <c r="B21" s="249" t="s">
        <v>704</v>
      </c>
      <c r="C21" s="253">
        <v>1500</v>
      </c>
      <c r="D21" s="232"/>
      <c r="E21" s="231"/>
      <c r="F21" s="231"/>
      <c r="G21" s="231"/>
      <c r="H21" s="231"/>
      <c r="I21" s="231"/>
      <c r="J21" s="231"/>
      <c r="K21" s="231"/>
      <c r="L21" s="231"/>
      <c r="M21" s="231"/>
      <c r="N21" s="231"/>
      <c r="O21" s="231"/>
      <c r="P21" s="233"/>
    </row>
    <row r="22" spans="2:16">
      <c r="B22" s="249" t="s">
        <v>705</v>
      </c>
      <c r="C22" s="253">
        <v>1600</v>
      </c>
      <c r="D22" s="232"/>
      <c r="E22" s="231"/>
      <c r="F22" s="231"/>
      <c r="G22" s="231"/>
      <c r="H22" s="231"/>
      <c r="I22" s="231"/>
      <c r="J22" s="231"/>
      <c r="K22" s="231"/>
      <c r="L22" s="231"/>
      <c r="M22" s="231"/>
      <c r="N22" s="231"/>
      <c r="O22" s="231"/>
      <c r="P22" s="233"/>
    </row>
    <row r="23" spans="2:16">
      <c r="B23" s="249" t="s">
        <v>706</v>
      </c>
      <c r="C23" s="253">
        <v>1700</v>
      </c>
      <c r="D23" s="232"/>
      <c r="E23" s="231"/>
      <c r="F23" s="231"/>
      <c r="G23" s="231"/>
      <c r="H23" s="231"/>
      <c r="I23" s="231"/>
      <c r="J23" s="231"/>
      <c r="K23" s="231"/>
      <c r="L23" s="231"/>
      <c r="M23" s="231"/>
      <c r="N23" s="231"/>
      <c r="O23" s="231"/>
      <c r="P23" s="233"/>
    </row>
    <row r="24" spans="2:16" ht="26.4">
      <c r="B24" s="249" t="s">
        <v>707</v>
      </c>
      <c r="C24" s="253">
        <v>1800</v>
      </c>
      <c r="D24" s="232"/>
      <c r="E24" s="231"/>
      <c r="F24" s="231"/>
      <c r="G24" s="231"/>
      <c r="H24" s="231"/>
      <c r="I24" s="231"/>
      <c r="J24" s="231"/>
      <c r="K24" s="231"/>
      <c r="L24" s="231"/>
      <c r="M24" s="231"/>
      <c r="N24" s="231"/>
      <c r="O24" s="231"/>
      <c r="P24" s="233"/>
    </row>
    <row r="25" spans="2:16">
      <c r="B25" s="249" t="s">
        <v>708</v>
      </c>
      <c r="C25" s="253">
        <v>1900</v>
      </c>
      <c r="D25" s="232"/>
      <c r="E25" s="231"/>
      <c r="F25" s="231"/>
      <c r="G25" s="231"/>
      <c r="H25" s="231"/>
      <c r="I25" s="231"/>
      <c r="J25" s="231"/>
      <c r="K25" s="231"/>
      <c r="L25" s="231"/>
      <c r="M25" s="231"/>
      <c r="N25" s="231"/>
      <c r="O25" s="231"/>
      <c r="P25" s="233"/>
    </row>
    <row r="26" spans="2:16">
      <c r="B26" s="583" t="s">
        <v>709</v>
      </c>
      <c r="C26" s="576">
        <v>2000</v>
      </c>
      <c r="D26" s="622"/>
      <c r="E26" s="601"/>
      <c r="F26" s="601"/>
      <c r="G26" s="601"/>
      <c r="H26" s="601"/>
      <c r="I26" s="601"/>
      <c r="J26" s="601"/>
      <c r="K26" s="601"/>
      <c r="L26" s="601"/>
      <c r="M26" s="601"/>
      <c r="N26" s="601"/>
      <c r="O26" s="601"/>
      <c r="P26" s="602"/>
    </row>
    <row r="27" spans="2:16">
      <c r="B27" s="249" t="s">
        <v>710</v>
      </c>
      <c r="C27" s="261">
        <v>2100</v>
      </c>
      <c r="D27" s="232"/>
      <c r="E27" s="262"/>
      <c r="F27" s="262"/>
      <c r="G27" s="262"/>
      <c r="H27" s="262"/>
      <c r="I27" s="262"/>
      <c r="J27" s="262"/>
      <c r="K27" s="262"/>
      <c r="L27" s="262"/>
      <c r="M27" s="262"/>
      <c r="N27" s="262"/>
      <c r="O27" s="262"/>
      <c r="P27" s="557"/>
    </row>
    <row r="28" spans="2:16" ht="28.8">
      <c r="B28" s="553" t="s">
        <v>711</v>
      </c>
      <c r="C28" s="261">
        <v>2101</v>
      </c>
      <c r="D28" s="232"/>
      <c r="E28" s="231"/>
      <c r="F28" s="231"/>
      <c r="G28" s="231"/>
      <c r="H28" s="231"/>
      <c r="I28" s="231"/>
      <c r="J28" s="231"/>
      <c r="K28" s="231"/>
      <c r="L28" s="231"/>
      <c r="M28" s="231"/>
      <c r="N28" s="231"/>
      <c r="O28" s="231"/>
      <c r="P28" s="233"/>
    </row>
    <row r="29" spans="2:16">
      <c r="B29" s="553" t="s">
        <v>712</v>
      </c>
      <c r="C29" s="261">
        <v>2102</v>
      </c>
      <c r="D29" s="232"/>
      <c r="E29" s="231"/>
      <c r="F29" s="231"/>
      <c r="G29" s="231"/>
      <c r="H29" s="231"/>
      <c r="I29" s="231"/>
      <c r="J29" s="231"/>
      <c r="K29" s="231"/>
      <c r="L29" s="231"/>
      <c r="M29" s="231"/>
      <c r="N29" s="231"/>
      <c r="O29" s="231"/>
      <c r="P29" s="233"/>
    </row>
    <row r="30" spans="2:16">
      <c r="B30" s="553" t="s">
        <v>713</v>
      </c>
      <c r="C30" s="261">
        <v>2103</v>
      </c>
      <c r="D30" s="232"/>
      <c r="E30" s="231"/>
      <c r="F30" s="231"/>
      <c r="G30" s="231"/>
      <c r="H30" s="231"/>
      <c r="I30" s="231"/>
      <c r="J30" s="231"/>
      <c r="K30" s="231"/>
      <c r="L30" s="231"/>
      <c r="M30" s="231"/>
      <c r="N30" s="231"/>
      <c r="O30" s="231"/>
      <c r="P30" s="233"/>
    </row>
    <row r="31" spans="2:16">
      <c r="B31" s="553" t="s">
        <v>714</v>
      </c>
      <c r="C31" s="261">
        <v>2104</v>
      </c>
      <c r="D31" s="232"/>
      <c r="E31" s="231"/>
      <c r="F31" s="231"/>
      <c r="G31" s="231"/>
      <c r="H31" s="231"/>
      <c r="I31" s="231"/>
      <c r="J31" s="231"/>
      <c r="K31" s="231"/>
      <c r="L31" s="231"/>
      <c r="M31" s="231"/>
      <c r="N31" s="231"/>
      <c r="O31" s="231"/>
      <c r="P31" s="233"/>
    </row>
    <row r="32" spans="2:16">
      <c r="B32" s="553" t="s">
        <v>715</v>
      </c>
      <c r="C32" s="261">
        <v>2105</v>
      </c>
      <c r="D32" s="232"/>
      <c r="E32" s="231"/>
      <c r="F32" s="231"/>
      <c r="G32" s="231"/>
      <c r="H32" s="231"/>
      <c r="I32" s="231"/>
      <c r="J32" s="231"/>
      <c r="K32" s="231"/>
      <c r="L32" s="231"/>
      <c r="M32" s="231"/>
      <c r="N32" s="231"/>
      <c r="O32" s="231"/>
      <c r="P32" s="233"/>
    </row>
    <row r="33" spans="2:16">
      <c r="B33" s="249" t="s">
        <v>716</v>
      </c>
      <c r="C33" s="261">
        <v>2200</v>
      </c>
      <c r="D33" s="232"/>
      <c r="E33" s="262"/>
      <c r="F33" s="262"/>
      <c r="G33" s="262"/>
      <c r="H33" s="262"/>
      <c r="I33" s="262"/>
      <c r="J33" s="262"/>
      <c r="K33" s="262"/>
      <c r="L33" s="262"/>
      <c r="M33" s="262"/>
      <c r="N33" s="262"/>
      <c r="O33" s="262"/>
      <c r="P33" s="557"/>
    </row>
    <row r="34" spans="2:16" ht="28.8">
      <c r="B34" s="553" t="s">
        <v>717</v>
      </c>
      <c r="C34" s="261">
        <v>2201</v>
      </c>
      <c r="D34" s="232"/>
      <c r="E34" s="231"/>
      <c r="F34" s="231"/>
      <c r="G34" s="231"/>
      <c r="H34" s="231"/>
      <c r="I34" s="231"/>
      <c r="J34" s="231"/>
      <c r="K34" s="231"/>
      <c r="L34" s="231"/>
      <c r="M34" s="231"/>
      <c r="N34" s="231"/>
      <c r="O34" s="231"/>
      <c r="P34" s="233"/>
    </row>
    <row r="35" spans="2:16">
      <c r="B35" s="553" t="s">
        <v>718</v>
      </c>
      <c r="C35" s="261">
        <v>2202</v>
      </c>
      <c r="D35" s="232"/>
      <c r="E35" s="231"/>
      <c r="F35" s="231"/>
      <c r="G35" s="231"/>
      <c r="H35" s="231"/>
      <c r="I35" s="231"/>
      <c r="J35" s="231"/>
      <c r="K35" s="231"/>
      <c r="L35" s="231"/>
      <c r="M35" s="231"/>
      <c r="N35" s="231"/>
      <c r="O35" s="231"/>
      <c r="P35" s="233"/>
    </row>
    <row r="36" spans="2:16">
      <c r="B36" s="553" t="s">
        <v>719</v>
      </c>
      <c r="C36" s="261">
        <v>2203</v>
      </c>
      <c r="D36" s="232"/>
      <c r="E36" s="231"/>
      <c r="F36" s="231"/>
      <c r="G36" s="231"/>
      <c r="H36" s="231"/>
      <c r="I36" s="231"/>
      <c r="J36" s="231"/>
      <c r="K36" s="231"/>
      <c r="L36" s="231"/>
      <c r="M36" s="231"/>
      <c r="N36" s="231"/>
      <c r="O36" s="231"/>
      <c r="P36" s="233"/>
    </row>
    <row r="37" spans="2:16">
      <c r="B37" s="553" t="s">
        <v>720</v>
      </c>
      <c r="C37" s="261">
        <v>2204</v>
      </c>
      <c r="D37" s="232"/>
      <c r="E37" s="231"/>
      <c r="F37" s="231"/>
      <c r="G37" s="231"/>
      <c r="H37" s="231"/>
      <c r="I37" s="231"/>
      <c r="J37" s="231"/>
      <c r="K37" s="231"/>
      <c r="L37" s="231"/>
      <c r="M37" s="231"/>
      <c r="N37" s="231"/>
      <c r="O37" s="231"/>
      <c r="P37" s="233"/>
    </row>
    <row r="38" spans="2:16">
      <c r="B38" s="553" t="s">
        <v>721</v>
      </c>
      <c r="C38" s="261">
        <v>2205</v>
      </c>
      <c r="D38" s="232"/>
      <c r="E38" s="231"/>
      <c r="F38" s="231"/>
      <c r="G38" s="231"/>
      <c r="H38" s="231"/>
      <c r="I38" s="231"/>
      <c r="J38" s="231"/>
      <c r="K38" s="231"/>
      <c r="L38" s="231"/>
      <c r="M38" s="231"/>
      <c r="N38" s="231"/>
      <c r="O38" s="231"/>
      <c r="P38" s="233"/>
    </row>
    <row r="39" spans="2:16" ht="26.4">
      <c r="B39" s="553" t="s">
        <v>722</v>
      </c>
      <c r="C39" s="261">
        <v>2206</v>
      </c>
      <c r="D39" s="232"/>
      <c r="E39" s="231"/>
      <c r="F39" s="231"/>
      <c r="G39" s="231"/>
      <c r="H39" s="231"/>
      <c r="I39" s="231"/>
      <c r="J39" s="231"/>
      <c r="K39" s="231"/>
      <c r="L39" s="231"/>
      <c r="M39" s="231"/>
      <c r="N39" s="231"/>
      <c r="O39" s="231"/>
      <c r="P39" s="233"/>
    </row>
    <row r="40" spans="2:16">
      <c r="B40" s="583" t="s">
        <v>723</v>
      </c>
      <c r="C40" s="590">
        <v>3000</v>
      </c>
      <c r="D40" s="622"/>
      <c r="E40" s="600"/>
      <c r="F40" s="600"/>
      <c r="G40" s="600"/>
      <c r="H40" s="600"/>
      <c r="I40" s="600"/>
      <c r="J40" s="600"/>
      <c r="K40" s="600"/>
      <c r="L40" s="600"/>
      <c r="M40" s="600"/>
      <c r="N40" s="600"/>
      <c r="O40" s="600"/>
      <c r="P40" s="623"/>
    </row>
    <row r="41" spans="2:16">
      <c r="B41" s="249" t="s">
        <v>724</v>
      </c>
      <c r="C41" s="261">
        <v>3100</v>
      </c>
      <c r="D41" s="232"/>
      <c r="E41" s="231"/>
      <c r="F41" s="231"/>
      <c r="G41" s="231"/>
      <c r="H41" s="231"/>
      <c r="I41" s="231"/>
      <c r="J41" s="231"/>
      <c r="K41" s="231"/>
      <c r="L41" s="231"/>
      <c r="M41" s="231"/>
      <c r="N41" s="231"/>
      <c r="O41" s="231"/>
      <c r="P41" s="233"/>
    </row>
    <row r="42" spans="2:16">
      <c r="B42" s="249" t="s">
        <v>725</v>
      </c>
      <c r="C42" s="261">
        <v>3200</v>
      </c>
      <c r="D42" s="232"/>
      <c r="E42" s="231"/>
      <c r="F42" s="231"/>
      <c r="G42" s="231"/>
      <c r="H42" s="231"/>
      <c r="I42" s="231"/>
      <c r="J42" s="231"/>
      <c r="K42" s="231"/>
      <c r="L42" s="231"/>
      <c r="M42" s="231"/>
      <c r="N42" s="231"/>
      <c r="O42" s="231"/>
      <c r="P42" s="233"/>
    </row>
    <row r="43" spans="2:16">
      <c r="B43" s="249" t="s">
        <v>726</v>
      </c>
      <c r="C43" s="261">
        <v>3300</v>
      </c>
      <c r="D43" s="232"/>
      <c r="E43" s="231"/>
      <c r="F43" s="231"/>
      <c r="G43" s="231"/>
      <c r="H43" s="231"/>
      <c r="I43" s="231"/>
      <c r="J43" s="231"/>
      <c r="K43" s="231"/>
      <c r="L43" s="231"/>
      <c r="M43" s="231"/>
      <c r="N43" s="231"/>
      <c r="O43" s="231"/>
      <c r="P43" s="233"/>
    </row>
    <row r="44" spans="2:16">
      <c r="B44" s="249" t="s">
        <v>727</v>
      </c>
      <c r="C44" s="261">
        <v>3400</v>
      </c>
      <c r="D44" s="232"/>
      <c r="E44" s="231"/>
      <c r="F44" s="231"/>
      <c r="G44" s="231"/>
      <c r="H44" s="231"/>
      <c r="I44" s="231"/>
      <c r="J44" s="231"/>
      <c r="K44" s="231"/>
      <c r="L44" s="231"/>
      <c r="M44" s="231"/>
      <c r="N44" s="231"/>
      <c r="O44" s="231"/>
      <c r="P44" s="233"/>
    </row>
    <row r="45" spans="2:16">
      <c r="B45" s="249" t="s">
        <v>728</v>
      </c>
      <c r="C45" s="261">
        <v>3500</v>
      </c>
      <c r="D45" s="232"/>
      <c r="E45" s="231"/>
      <c r="F45" s="231"/>
      <c r="G45" s="231"/>
      <c r="H45" s="231"/>
      <c r="I45" s="231"/>
      <c r="J45" s="231"/>
      <c r="K45" s="231"/>
      <c r="L45" s="231"/>
      <c r="M45" s="231"/>
      <c r="N45" s="231"/>
      <c r="O45" s="231"/>
      <c r="P45" s="233"/>
    </row>
    <row r="46" spans="2:16">
      <c r="B46" s="249" t="s">
        <v>729</v>
      </c>
      <c r="C46" s="261">
        <v>3600</v>
      </c>
      <c r="D46" s="232"/>
      <c r="E46" s="231"/>
      <c r="F46" s="231"/>
      <c r="G46" s="231"/>
      <c r="H46" s="231"/>
      <c r="I46" s="231"/>
      <c r="J46" s="231"/>
      <c r="K46" s="231"/>
      <c r="L46" s="231"/>
      <c r="M46" s="231"/>
      <c r="N46" s="231"/>
      <c r="O46" s="231"/>
      <c r="P46" s="233"/>
    </row>
    <row r="47" spans="2:16">
      <c r="B47" s="249" t="s">
        <v>730</v>
      </c>
      <c r="C47" s="261">
        <v>3700</v>
      </c>
      <c r="D47" s="232"/>
      <c r="E47" s="231"/>
      <c r="F47" s="231"/>
      <c r="G47" s="231"/>
      <c r="H47" s="231"/>
      <c r="I47" s="231"/>
      <c r="J47" s="231"/>
      <c r="K47" s="231"/>
      <c r="L47" s="231"/>
      <c r="M47" s="231"/>
      <c r="N47" s="231"/>
      <c r="O47" s="231"/>
      <c r="P47" s="233"/>
    </row>
    <row r="48" spans="2:16">
      <c r="B48" s="249" t="s">
        <v>731</v>
      </c>
      <c r="C48" s="261">
        <v>3800</v>
      </c>
      <c r="D48" s="232"/>
      <c r="E48" s="231"/>
      <c r="F48" s="231"/>
      <c r="G48" s="231"/>
      <c r="H48" s="231"/>
      <c r="I48" s="231"/>
      <c r="J48" s="231"/>
      <c r="K48" s="231"/>
      <c r="L48" s="231"/>
      <c r="M48" s="231"/>
      <c r="N48" s="231"/>
      <c r="O48" s="231"/>
      <c r="P48" s="233"/>
    </row>
    <row r="49" spans="2:16" ht="39.6">
      <c r="B49" s="249" t="s">
        <v>732</v>
      </c>
      <c r="C49" s="261">
        <v>3900</v>
      </c>
      <c r="D49" s="232"/>
      <c r="E49" s="231"/>
      <c r="F49" s="231"/>
      <c r="G49" s="231"/>
      <c r="H49" s="231"/>
      <c r="I49" s="231"/>
      <c r="J49" s="231"/>
      <c r="K49" s="231"/>
      <c r="L49" s="231"/>
      <c r="M49" s="231"/>
      <c r="N49" s="231"/>
      <c r="O49" s="231"/>
      <c r="P49" s="233"/>
    </row>
    <row r="50" spans="2:16" ht="19.5" customHeight="1">
      <c r="B50" s="215" t="s">
        <v>239</v>
      </c>
      <c r="C50" s="560">
        <v>9000</v>
      </c>
      <c r="D50" s="237">
        <f t="shared" si="3"/>
        <v>1890730.5699999998</v>
      </c>
      <c r="E50" s="237">
        <f>E8+E26+E40</f>
        <v>506961.78</v>
      </c>
      <c r="F50" s="237"/>
      <c r="G50" s="237">
        <f>G8+G26+G40</f>
        <v>38489.58</v>
      </c>
      <c r="H50" s="237"/>
      <c r="I50" s="237">
        <f>I8+I26+I40</f>
        <v>170090</v>
      </c>
      <c r="J50" s="237"/>
      <c r="K50" s="237"/>
      <c r="L50" s="237"/>
      <c r="M50" s="237">
        <f>M8+M26+M40</f>
        <v>1157096.21</v>
      </c>
      <c r="N50" s="237"/>
      <c r="O50" s="237"/>
      <c r="P50" s="624">
        <f>P8+P26+P40</f>
        <v>18093</v>
      </c>
    </row>
    <row r="52" spans="2:16" ht="26.4">
      <c r="B52" s="105" t="s">
        <v>241</v>
      </c>
      <c r="C52" s="721" t="s">
        <v>59</v>
      </c>
      <c r="D52" s="721"/>
      <c r="E52" s="721"/>
      <c r="F52" s="168"/>
      <c r="G52" s="167"/>
      <c r="H52" s="162"/>
      <c r="I52" s="163"/>
      <c r="L52" s="714" t="s">
        <v>242</v>
      </c>
      <c r="M52" s="714"/>
      <c r="N52" s="714"/>
      <c r="O52" s="96"/>
    </row>
    <row r="53" spans="2:16">
      <c r="B53" s="165"/>
      <c r="C53" s="712" t="s">
        <v>61</v>
      </c>
      <c r="D53" s="712"/>
      <c r="E53" s="712"/>
      <c r="F53" s="1009"/>
      <c r="G53" s="1009"/>
      <c r="H53" s="713" t="s">
        <v>243</v>
      </c>
      <c r="I53" s="713"/>
      <c r="L53" s="712" t="s">
        <v>62</v>
      </c>
      <c r="M53" s="712"/>
      <c r="N53" s="712"/>
      <c r="O53" s="91"/>
    </row>
    <row r="54" spans="2:16" ht="21.75" customHeight="1">
      <c r="B54" s="165" t="s">
        <v>63</v>
      </c>
      <c r="C54" s="715" t="s">
        <v>244</v>
      </c>
      <c r="D54" s="715"/>
      <c r="E54" s="715"/>
      <c r="F54" s="168"/>
      <c r="G54" s="167"/>
      <c r="H54" s="988" t="s">
        <v>245</v>
      </c>
      <c r="I54" s="988"/>
      <c r="L54" s="1008" t="s">
        <v>246</v>
      </c>
      <c r="M54" s="1008"/>
      <c r="N54" s="1008"/>
      <c r="O54" s="96"/>
    </row>
    <row r="55" spans="2:16">
      <c r="B55" s="96"/>
      <c r="C55" s="712" t="s">
        <v>61</v>
      </c>
      <c r="D55" s="712"/>
      <c r="E55" s="712"/>
      <c r="F55" s="1009"/>
      <c r="G55" s="1009"/>
      <c r="H55" s="713" t="s">
        <v>247</v>
      </c>
      <c r="I55" s="713"/>
      <c r="M55" s="91" t="s">
        <v>66</v>
      </c>
      <c r="N55" s="91"/>
      <c r="O55" s="91"/>
    </row>
    <row r="56" spans="2:16">
      <c r="B56" s="165" t="s">
        <v>248</v>
      </c>
      <c r="C56" s="96"/>
      <c r="D56" s="167"/>
      <c r="E56" s="167"/>
      <c r="F56" s="168"/>
      <c r="G56" s="167"/>
      <c r="H56" s="168"/>
      <c r="I56" s="167"/>
    </row>
  </sheetData>
  <mergeCells count="22">
    <mergeCell ref="B1:P2"/>
    <mergeCell ref="B3:B6"/>
    <mergeCell ref="C3:C6"/>
    <mergeCell ref="D3:P3"/>
    <mergeCell ref="D4:D6"/>
    <mergeCell ref="E4:P4"/>
    <mergeCell ref="E5:J5"/>
    <mergeCell ref="K5:L5"/>
    <mergeCell ref="M5:O5"/>
    <mergeCell ref="P5:P6"/>
    <mergeCell ref="C52:E52"/>
    <mergeCell ref="L52:N52"/>
    <mergeCell ref="C53:E53"/>
    <mergeCell ref="F53:G53"/>
    <mergeCell ref="H53:I53"/>
    <mergeCell ref="L53:N53"/>
    <mergeCell ref="C54:E54"/>
    <mergeCell ref="H54:I54"/>
    <mergeCell ref="L54:N54"/>
    <mergeCell ref="C55:E55"/>
    <mergeCell ref="F55:G55"/>
    <mergeCell ref="H55:I55"/>
  </mergeCells>
  <pageMargins left="0.70866141732283472" right="0.70866141732283472" top="0.6692913385826772" bottom="0.6692913385826772" header="0.31496062992125984" footer="0.31496062992125984"/>
  <pageSetup paperSize="9" scale="61" fitToHeight="2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 published="0">
    <tabColor rgb="FFFFC000"/>
    <pageSetUpPr fitToPage="1"/>
  </sheetPr>
  <dimension ref="A1:L48"/>
  <sheetViews>
    <sheetView workbookViewId="0">
      <selection activeCell="G10" sqref="G10"/>
    </sheetView>
  </sheetViews>
  <sheetFormatPr defaultColWidth="9.109375" defaultRowHeight="14.4" customHeight="1"/>
  <cols>
    <col min="1" max="1" width="30" style="24" customWidth="1"/>
    <col min="2" max="2" width="11.5546875" style="24" customWidth="1"/>
    <col min="3" max="4" width="15.33203125" style="24" customWidth="1"/>
    <col min="5" max="5" width="14.33203125" style="24" customWidth="1"/>
    <col min="6" max="6" width="11.88671875" style="24" customWidth="1"/>
    <col min="7" max="7" width="13.88671875" style="24" customWidth="1"/>
    <col min="8" max="8" width="19.109375" style="24" customWidth="1"/>
    <col min="9" max="9" width="11.5546875" style="24" customWidth="1"/>
    <col min="10" max="10" width="10" style="24" customWidth="1"/>
    <col min="11" max="11" width="7.6640625" style="24" customWidth="1"/>
    <col min="12" max="12" width="15.6640625" style="24" customWidth="1"/>
    <col min="13" max="16384" width="9.109375" style="24"/>
  </cols>
  <sheetData>
    <row r="1" spans="1:12" ht="13.2">
      <c r="G1" s="220"/>
      <c r="H1" s="220"/>
      <c r="I1" s="220"/>
      <c r="J1" s="220"/>
      <c r="K1" s="220"/>
      <c r="L1" s="220" t="s">
        <v>765</v>
      </c>
    </row>
    <row r="2" spans="1:12" ht="13.2">
      <c r="A2" s="696" t="s">
        <v>766</v>
      </c>
      <c r="B2" s="696"/>
      <c r="C2" s="696"/>
      <c r="D2" s="696"/>
      <c r="E2" s="696"/>
      <c r="F2" s="696"/>
      <c r="G2" s="696"/>
      <c r="H2" s="696"/>
      <c r="I2" s="696"/>
      <c r="J2" s="696"/>
      <c r="K2" s="696"/>
      <c r="L2" s="696"/>
    </row>
    <row r="3" spans="1:12" ht="13.2">
      <c r="L3" s="102" t="s">
        <v>10</v>
      </c>
    </row>
    <row r="4" spans="1:12" ht="13.2">
      <c r="C4" s="1015" t="s">
        <v>767</v>
      </c>
      <c r="D4" s="1015"/>
      <c r="E4" s="1015"/>
      <c r="F4" s="1015"/>
      <c r="G4" s="1015"/>
      <c r="H4" s="1015"/>
      <c r="J4" s="1031" t="s">
        <v>15</v>
      </c>
      <c r="K4" s="1032"/>
      <c r="L4" s="241" t="s">
        <v>16</v>
      </c>
    </row>
    <row r="5" spans="1:12" ht="13.2">
      <c r="J5" s="1031" t="s">
        <v>252</v>
      </c>
      <c r="K5" s="1032"/>
      <c r="L5" s="242" t="str">
        <f>'10.Аренда'!R5</f>
        <v>01.01.2024</v>
      </c>
    </row>
    <row r="6" spans="1:12" ht="13.2">
      <c r="J6" s="1031" t="s">
        <v>20</v>
      </c>
      <c r="K6" s="1032"/>
      <c r="L6" s="243" t="str">
        <f>'10.Аренда'!R6</f>
        <v>972D0120</v>
      </c>
    </row>
    <row r="7" spans="1:12" ht="32.25" customHeight="1">
      <c r="A7" s="24" t="s">
        <v>22</v>
      </c>
      <c r="B7" s="805" t="str">
        <f>'1.1.Поступления'!C6</f>
        <v>Автономное учреждение Чувашской Республики «Национальная телерадиокомпания Чувашии» Министерства цифрового развития, информационной политики и массовых коммуникаций Чувашской Республики</v>
      </c>
      <c r="C7" s="805"/>
      <c r="D7" s="805"/>
      <c r="E7" s="805"/>
      <c r="F7" s="805"/>
      <c r="G7" s="805"/>
      <c r="H7" s="805"/>
      <c r="I7" s="805"/>
      <c r="J7" s="1031" t="s">
        <v>24</v>
      </c>
      <c r="K7" s="1032"/>
      <c r="L7" s="243" t="str">
        <f>'10.Аренда'!R7</f>
        <v>2130054307</v>
      </c>
    </row>
    <row r="8" spans="1:12" ht="13.2">
      <c r="A8" s="740" t="s">
        <v>309</v>
      </c>
      <c r="B8" s="34"/>
      <c r="C8" s="34"/>
      <c r="D8" s="105"/>
      <c r="E8" s="34"/>
      <c r="F8" s="34"/>
      <c r="G8" s="34"/>
      <c r="H8" s="34"/>
      <c r="J8" s="1031" t="s">
        <v>254</v>
      </c>
      <c r="K8" s="1032"/>
      <c r="L8" s="243"/>
    </row>
    <row r="9" spans="1:12" ht="13.2">
      <c r="A9" s="740"/>
      <c r="B9" s="805" t="s">
        <v>31</v>
      </c>
      <c r="C9" s="805"/>
      <c r="D9" s="805"/>
      <c r="E9" s="805"/>
      <c r="F9" s="805"/>
      <c r="G9" s="805"/>
      <c r="H9" s="805"/>
      <c r="I9" s="805"/>
      <c r="J9" s="1031"/>
      <c r="K9" s="1032"/>
      <c r="L9" s="243">
        <v>870</v>
      </c>
    </row>
    <row r="10" spans="1:12" ht="13.2">
      <c r="A10" s="24" t="s">
        <v>78</v>
      </c>
      <c r="B10" s="38"/>
      <c r="C10" s="38"/>
      <c r="D10" s="627"/>
      <c r="E10" s="38"/>
      <c r="F10" s="38"/>
      <c r="G10" s="38"/>
      <c r="H10" s="38"/>
      <c r="I10" s="38"/>
      <c r="J10" s="1031" t="s">
        <v>36</v>
      </c>
      <c r="K10" s="1032"/>
      <c r="L10" s="574">
        <f>'10.Аренда'!R9</f>
        <v>870</v>
      </c>
    </row>
    <row r="11" spans="1:12" ht="13.2">
      <c r="A11" s="24" t="s">
        <v>37</v>
      </c>
      <c r="D11" s="104"/>
      <c r="J11" s="32"/>
      <c r="K11" s="32"/>
    </row>
    <row r="12" spans="1:12" ht="13.2">
      <c r="A12" s="104"/>
      <c r="B12" s="104"/>
      <c r="C12" s="104"/>
      <c r="D12" s="104"/>
      <c r="E12" s="104"/>
      <c r="F12" s="104"/>
      <c r="G12" s="104"/>
      <c r="H12" s="104"/>
      <c r="J12" s="39"/>
    </row>
    <row r="13" spans="1:12" ht="13.2">
      <c r="A13" s="716" t="s">
        <v>547</v>
      </c>
      <c r="B13" s="717"/>
      <c r="C13" s="690" t="s">
        <v>768</v>
      </c>
      <c r="D13" s="689" t="s">
        <v>769</v>
      </c>
      <c r="E13" s="728" t="s">
        <v>497</v>
      </c>
      <c r="F13" s="730"/>
      <c r="G13" s="690" t="s">
        <v>258</v>
      </c>
      <c r="H13" s="690" t="s">
        <v>770</v>
      </c>
      <c r="I13" s="689" t="s">
        <v>771</v>
      </c>
      <c r="J13" s="689"/>
      <c r="K13" s="689" t="s">
        <v>772</v>
      </c>
      <c r="L13" s="689"/>
    </row>
    <row r="14" spans="1:12" ht="13.2">
      <c r="A14" s="722"/>
      <c r="B14" s="726"/>
      <c r="C14" s="691"/>
      <c r="D14" s="689"/>
      <c r="E14" s="43" t="s">
        <v>268</v>
      </c>
      <c r="F14" s="43" t="s">
        <v>269</v>
      </c>
      <c r="G14" s="691"/>
      <c r="H14" s="691"/>
      <c r="I14" s="689"/>
      <c r="J14" s="689"/>
      <c r="K14" s="689"/>
      <c r="L14" s="689"/>
    </row>
    <row r="15" spans="1:12" ht="13.2">
      <c r="A15" s="728">
        <v>1</v>
      </c>
      <c r="B15" s="730"/>
      <c r="C15" s="42">
        <v>2</v>
      </c>
      <c r="D15" s="42">
        <v>3</v>
      </c>
      <c r="E15" s="42">
        <v>4</v>
      </c>
      <c r="F15" s="43">
        <v>5</v>
      </c>
      <c r="G15" s="128">
        <v>6</v>
      </c>
      <c r="H15" s="128">
        <v>7</v>
      </c>
      <c r="I15" s="1026">
        <v>8</v>
      </c>
      <c r="J15" s="1027"/>
      <c r="K15" s="1026">
        <v>9</v>
      </c>
      <c r="L15" s="1027"/>
    </row>
    <row r="16" spans="1:12" ht="13.2">
      <c r="A16" s="1024" t="s">
        <v>509</v>
      </c>
      <c r="B16" s="935"/>
      <c r="C16" s="110" t="s">
        <v>157</v>
      </c>
      <c r="D16" s="110"/>
      <c r="E16" s="110" t="s">
        <v>157</v>
      </c>
      <c r="F16" s="113" t="s">
        <v>157</v>
      </c>
      <c r="G16" s="628">
        <v>1000</v>
      </c>
      <c r="H16" s="629"/>
      <c r="I16" s="1028" t="s">
        <v>157</v>
      </c>
      <c r="J16" s="1029"/>
      <c r="K16" s="1028" t="s">
        <v>157</v>
      </c>
      <c r="L16" s="1030"/>
    </row>
    <row r="17" spans="1:12" ht="13.2">
      <c r="A17" s="1021" t="s">
        <v>510</v>
      </c>
      <c r="B17" s="931"/>
      <c r="C17" s="133"/>
      <c r="D17" s="107"/>
      <c r="E17" s="110"/>
      <c r="F17" s="52"/>
      <c r="G17" s="630">
        <v>1001</v>
      </c>
      <c r="H17" s="630"/>
      <c r="I17" s="738"/>
      <c r="J17" s="1022"/>
      <c r="K17" s="738"/>
      <c r="L17" s="1023"/>
    </row>
    <row r="18" spans="1:12" ht="13.2">
      <c r="A18" s="1021"/>
      <c r="B18" s="931"/>
      <c r="C18" s="133"/>
      <c r="D18" s="107"/>
      <c r="E18" s="110"/>
      <c r="F18" s="141"/>
      <c r="G18" s="630"/>
      <c r="H18" s="630"/>
      <c r="I18" s="738"/>
      <c r="J18" s="1022"/>
      <c r="K18" s="738"/>
      <c r="L18" s="1023"/>
    </row>
    <row r="19" spans="1:12" ht="13.2">
      <c r="A19" s="1024" t="s">
        <v>540</v>
      </c>
      <c r="B19" s="935"/>
      <c r="C19" s="110" t="s">
        <v>157</v>
      </c>
      <c r="D19" s="110"/>
      <c r="E19" s="110" t="s">
        <v>157</v>
      </c>
      <c r="F19" s="52" t="s">
        <v>157</v>
      </c>
      <c r="G19" s="630">
        <v>2000</v>
      </c>
      <c r="H19" s="631"/>
      <c r="I19" s="738" t="s">
        <v>157</v>
      </c>
      <c r="J19" s="1022"/>
      <c r="K19" s="738" t="s">
        <v>157</v>
      </c>
      <c r="L19" s="1023"/>
    </row>
    <row r="20" spans="1:12" ht="13.2">
      <c r="A20" s="1021" t="s">
        <v>510</v>
      </c>
      <c r="B20" s="931"/>
      <c r="C20" s="133"/>
      <c r="D20" s="107"/>
      <c r="E20" s="110"/>
      <c r="F20" s="52"/>
      <c r="G20" s="630">
        <v>2001</v>
      </c>
      <c r="H20" s="630"/>
      <c r="I20" s="738"/>
      <c r="J20" s="1022"/>
      <c r="K20" s="738"/>
      <c r="L20" s="1023"/>
    </row>
    <row r="21" spans="1:12" ht="13.2">
      <c r="A21" s="1021"/>
      <c r="B21" s="931"/>
      <c r="C21" s="133"/>
      <c r="D21" s="107"/>
      <c r="E21" s="110"/>
      <c r="F21" s="52"/>
      <c r="G21" s="630"/>
      <c r="H21" s="630"/>
      <c r="I21" s="738"/>
      <c r="J21" s="1022"/>
      <c r="K21" s="738"/>
      <c r="L21" s="1023"/>
    </row>
    <row r="22" spans="1:12" ht="22.5" customHeight="1">
      <c r="A22" s="1024" t="s">
        <v>541</v>
      </c>
      <c r="B22" s="935"/>
      <c r="C22" s="110" t="s">
        <v>157</v>
      </c>
      <c r="D22" s="110"/>
      <c r="E22" s="110" t="s">
        <v>157</v>
      </c>
      <c r="F22" s="52" t="s">
        <v>157</v>
      </c>
      <c r="G22" s="630">
        <v>3000</v>
      </c>
      <c r="H22" s="631"/>
      <c r="I22" s="738" t="s">
        <v>157</v>
      </c>
      <c r="J22" s="1022"/>
      <c r="K22" s="738" t="s">
        <v>157</v>
      </c>
      <c r="L22" s="1023"/>
    </row>
    <row r="23" spans="1:12" ht="13.2">
      <c r="A23" s="1021" t="s">
        <v>510</v>
      </c>
      <c r="B23" s="931"/>
      <c r="C23" s="133"/>
      <c r="D23" s="133"/>
      <c r="E23" s="110"/>
      <c r="F23" s="52"/>
      <c r="G23" s="630">
        <v>3001</v>
      </c>
      <c r="H23" s="630"/>
      <c r="I23" s="738"/>
      <c r="J23" s="1022"/>
      <c r="K23" s="738"/>
      <c r="L23" s="1023"/>
    </row>
    <row r="24" spans="1:12" ht="13.2">
      <c r="A24" s="1025"/>
      <c r="B24" s="937"/>
      <c r="C24" s="133"/>
      <c r="D24" s="133"/>
      <c r="E24" s="110"/>
      <c r="F24" s="52"/>
      <c r="G24" s="630"/>
      <c r="H24" s="630"/>
      <c r="I24" s="738"/>
      <c r="J24" s="1022"/>
      <c r="K24" s="738"/>
      <c r="L24" s="1023"/>
    </row>
    <row r="25" spans="1:12" ht="13.2">
      <c r="A25" s="1024" t="s">
        <v>542</v>
      </c>
      <c r="B25" s="935"/>
      <c r="C25" s="110" t="s">
        <v>157</v>
      </c>
      <c r="D25" s="110"/>
      <c r="E25" s="110" t="s">
        <v>157</v>
      </c>
      <c r="F25" s="52" t="s">
        <v>157</v>
      </c>
      <c r="G25" s="630">
        <v>4000</v>
      </c>
      <c r="H25" s="631"/>
      <c r="I25" s="738" t="s">
        <v>157</v>
      </c>
      <c r="J25" s="1022"/>
      <c r="K25" s="738" t="s">
        <v>157</v>
      </c>
      <c r="L25" s="1023"/>
    </row>
    <row r="26" spans="1:12" ht="13.2">
      <c r="A26" s="1021" t="s">
        <v>510</v>
      </c>
      <c r="B26" s="931"/>
      <c r="C26" s="133"/>
      <c r="D26" s="133"/>
      <c r="E26" s="110"/>
      <c r="F26" s="52"/>
      <c r="G26" s="630">
        <v>4001</v>
      </c>
      <c r="H26" s="630"/>
      <c r="I26" s="738"/>
      <c r="J26" s="1022"/>
      <c r="K26" s="738"/>
      <c r="L26" s="1023"/>
    </row>
    <row r="27" spans="1:12" ht="13.2">
      <c r="A27" s="1021"/>
      <c r="B27" s="931"/>
      <c r="C27" s="133"/>
      <c r="D27" s="133"/>
      <c r="E27" s="110"/>
      <c r="F27" s="52"/>
      <c r="G27" s="630"/>
      <c r="H27" s="630"/>
      <c r="I27" s="738"/>
      <c r="J27" s="1022"/>
      <c r="K27" s="738"/>
      <c r="L27" s="1023"/>
    </row>
    <row r="28" spans="1:12" ht="13.2">
      <c r="A28" s="718" t="s">
        <v>602</v>
      </c>
      <c r="B28" s="719"/>
      <c r="C28" s="110" t="s">
        <v>157</v>
      </c>
      <c r="D28" s="110"/>
      <c r="E28" s="110" t="s">
        <v>157</v>
      </c>
      <c r="F28" s="52" t="s">
        <v>157</v>
      </c>
      <c r="G28" s="632">
        <v>5000</v>
      </c>
      <c r="H28" s="631"/>
      <c r="I28" s="738" t="s">
        <v>157</v>
      </c>
      <c r="J28" s="1022"/>
      <c r="K28" s="738" t="s">
        <v>157</v>
      </c>
      <c r="L28" s="1023"/>
    </row>
    <row r="29" spans="1:12" ht="13.2">
      <c r="A29" s="1021" t="s">
        <v>510</v>
      </c>
      <c r="B29" s="931"/>
      <c r="C29" s="633"/>
      <c r="D29" s="633"/>
      <c r="E29" s="634"/>
      <c r="F29" s="635"/>
      <c r="G29" s="632">
        <v>5001</v>
      </c>
      <c r="H29" s="632"/>
      <c r="I29" s="738"/>
      <c r="J29" s="1022"/>
      <c r="K29" s="738"/>
      <c r="L29" s="1023"/>
    </row>
    <row r="30" spans="1:12" ht="13.2">
      <c r="A30" s="1021"/>
      <c r="B30" s="931"/>
      <c r="C30" s="633"/>
      <c r="D30" s="633"/>
      <c r="E30" s="634"/>
      <c r="F30" s="57"/>
      <c r="G30" s="632"/>
      <c r="H30" s="632"/>
      <c r="I30" s="738"/>
      <c r="J30" s="1022"/>
      <c r="K30" s="738"/>
      <c r="L30" s="1023"/>
    </row>
    <row r="31" spans="1:12" ht="13.2">
      <c r="A31" s="1016" t="s">
        <v>239</v>
      </c>
      <c r="B31" s="1016"/>
      <c r="C31" s="1016"/>
      <c r="D31" s="1016"/>
      <c r="E31" s="1016"/>
      <c r="F31" s="1017"/>
      <c r="G31" s="126">
        <v>9000</v>
      </c>
      <c r="H31" s="636" t="s">
        <v>157</v>
      </c>
      <c r="I31" s="1018" t="s">
        <v>157</v>
      </c>
      <c r="J31" s="1019"/>
      <c r="K31" s="1018" t="s">
        <v>157</v>
      </c>
      <c r="L31" s="1020"/>
    </row>
    <row r="32" spans="1:12" ht="13.2">
      <c r="A32" s="637"/>
      <c r="B32" s="637"/>
      <c r="C32" s="637"/>
      <c r="D32" s="637"/>
      <c r="E32" s="637"/>
      <c r="F32" s="637"/>
      <c r="G32" s="100"/>
      <c r="H32" s="638"/>
      <c r="I32" s="626"/>
      <c r="J32" s="626"/>
      <c r="K32" s="626"/>
      <c r="L32" s="626"/>
    </row>
    <row r="33" spans="1:12" ht="33.75" customHeight="1">
      <c r="A33" s="740" t="s">
        <v>241</v>
      </c>
      <c r="B33" s="740"/>
      <c r="C33" s="160" t="s">
        <v>59</v>
      </c>
      <c r="D33" s="34"/>
      <c r="E33" s="721" t="s">
        <v>242</v>
      </c>
      <c r="F33" s="721"/>
      <c r="G33" s="167"/>
      <c r="H33" s="694"/>
      <c r="I33" s="694"/>
      <c r="J33" s="694"/>
      <c r="K33" s="626"/>
      <c r="L33" s="626"/>
    </row>
    <row r="34" spans="1:12" ht="13.2">
      <c r="A34" s="165"/>
      <c r="B34" s="165"/>
      <c r="C34" s="166" t="s">
        <v>61</v>
      </c>
      <c r="D34" s="91"/>
      <c r="E34" s="1013" t="s">
        <v>62</v>
      </c>
      <c r="F34" s="1013"/>
      <c r="G34" s="91"/>
      <c r="H34" s="91"/>
      <c r="I34" s="91"/>
      <c r="J34" s="91"/>
      <c r="K34" s="626"/>
      <c r="L34" s="626"/>
    </row>
    <row r="35" spans="1:12" ht="27.75" customHeight="1">
      <c r="A35" s="96" t="s">
        <v>63</v>
      </c>
      <c r="B35" s="1014" t="s">
        <v>244</v>
      </c>
      <c r="C35" s="1014"/>
      <c r="D35" s="96"/>
      <c r="E35" s="1015" t="s">
        <v>246</v>
      </c>
      <c r="F35" s="1015"/>
      <c r="G35" s="29"/>
      <c r="H35" s="694"/>
      <c r="I35" s="694"/>
      <c r="J35" s="694"/>
      <c r="K35" s="626"/>
      <c r="L35" s="626"/>
    </row>
    <row r="36" spans="1:12" ht="13.2">
      <c r="A36" s="96"/>
      <c r="B36" s="96"/>
      <c r="C36" s="166" t="s">
        <v>61</v>
      </c>
      <c r="D36" s="91"/>
      <c r="E36" s="712" t="s">
        <v>66</v>
      </c>
      <c r="F36" s="712"/>
      <c r="G36" s="625"/>
      <c r="H36" s="1013"/>
      <c r="I36" s="1013"/>
      <c r="J36" s="1013"/>
      <c r="K36" s="626"/>
      <c r="L36" s="626"/>
    </row>
    <row r="37" spans="1:12" ht="13.2">
      <c r="A37" s="1010" t="s">
        <v>248</v>
      </c>
      <c r="B37" s="1010"/>
      <c r="C37" s="96"/>
      <c r="D37" s="167"/>
      <c r="E37" s="167"/>
      <c r="F37" s="167"/>
      <c r="G37" s="167"/>
      <c r="K37" s="626"/>
      <c r="L37" s="626"/>
    </row>
    <row r="38" spans="1:12" ht="13.2">
      <c r="A38" s="639"/>
      <c r="B38" s="639"/>
      <c r="C38" s="96"/>
      <c r="D38" s="96"/>
      <c r="E38" s="96"/>
      <c r="F38" s="96"/>
      <c r="G38" s="96"/>
      <c r="H38" s="96"/>
      <c r="I38" s="96"/>
      <c r="J38" s="96"/>
      <c r="K38" s="96"/>
      <c r="L38" s="96"/>
    </row>
    <row r="39" spans="1:12" ht="22.5" customHeight="1">
      <c r="A39" s="1011" t="s">
        <v>773</v>
      </c>
      <c r="B39" s="1011"/>
      <c r="C39" s="1011"/>
      <c r="D39" s="1011"/>
      <c r="E39" s="1011"/>
      <c r="F39" s="1011"/>
      <c r="G39" s="1011"/>
      <c r="H39" s="1011"/>
      <c r="I39" s="1011"/>
      <c r="J39" s="1011"/>
      <c r="K39" s="1011"/>
      <c r="L39" s="1011"/>
    </row>
    <row r="40" spans="1:12" ht="32.25" customHeight="1">
      <c r="A40" s="1012" t="s">
        <v>774</v>
      </c>
      <c r="B40" s="1012"/>
      <c r="C40" s="1012"/>
      <c r="D40" s="1012"/>
      <c r="E40" s="1012"/>
      <c r="F40" s="1012"/>
      <c r="G40" s="1012"/>
      <c r="H40" s="1012"/>
      <c r="I40" s="1012"/>
      <c r="J40" s="1012"/>
      <c r="K40" s="1012"/>
      <c r="L40" s="1012"/>
    </row>
    <row r="41" spans="1:12" ht="22.5" customHeight="1">
      <c r="A41" s="1012" t="s">
        <v>775</v>
      </c>
      <c r="B41" s="1012"/>
      <c r="C41" s="1012"/>
      <c r="D41" s="1012"/>
      <c r="E41" s="1012"/>
      <c r="F41" s="1012"/>
      <c r="G41" s="1012"/>
      <c r="H41" s="1012"/>
      <c r="I41" s="1012"/>
      <c r="J41" s="1012"/>
      <c r="K41" s="1012"/>
      <c r="L41" s="1012"/>
    </row>
    <row r="42" spans="1:12" ht="22.5" customHeight="1">
      <c r="A42" s="1012" t="s">
        <v>776</v>
      </c>
      <c r="B42" s="1012"/>
      <c r="C42" s="1012"/>
      <c r="D42" s="1012"/>
      <c r="E42" s="1012"/>
      <c r="F42" s="1012"/>
      <c r="G42" s="1012"/>
      <c r="H42" s="1012"/>
      <c r="I42" s="1012"/>
      <c r="J42" s="1012"/>
      <c r="K42" s="1012"/>
      <c r="L42" s="1012"/>
    </row>
    <row r="43" spans="1:12" ht="13.2">
      <c r="A43" s="96"/>
      <c r="B43" s="96"/>
      <c r="C43" s="96"/>
      <c r="D43" s="96"/>
      <c r="E43" s="96"/>
      <c r="F43" s="96"/>
      <c r="G43" s="96"/>
      <c r="H43" s="96"/>
      <c r="I43" s="96"/>
      <c r="J43" s="96"/>
      <c r="K43" s="96"/>
      <c r="L43" s="96"/>
    </row>
    <row r="44" spans="1:12" ht="13.2">
      <c r="A44" s="96"/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96"/>
    </row>
    <row r="45" spans="1:12" ht="13.2">
      <c r="A45" s="96"/>
      <c r="B45" s="96"/>
      <c r="C45" s="96"/>
      <c r="D45" s="96"/>
      <c r="E45" s="96"/>
      <c r="F45" s="96"/>
      <c r="G45" s="96"/>
      <c r="H45" s="96"/>
      <c r="I45" s="96"/>
      <c r="J45" s="96"/>
      <c r="K45" s="96"/>
      <c r="L45" s="96"/>
    </row>
    <row r="46" spans="1:12" ht="13.2">
      <c r="A46" s="96"/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</row>
    <row r="47" spans="1:12" ht="13.2">
      <c r="A47" s="96"/>
      <c r="B47" s="96"/>
      <c r="C47" s="96"/>
      <c r="D47" s="96"/>
      <c r="E47" s="96"/>
      <c r="F47" s="96"/>
      <c r="G47" s="96"/>
      <c r="H47" s="96"/>
      <c r="I47" s="96"/>
      <c r="J47" s="96"/>
      <c r="K47" s="96"/>
      <c r="L47" s="96"/>
    </row>
    <row r="48" spans="1:12" ht="13.2">
      <c r="A48" s="96"/>
      <c r="B48" s="96"/>
      <c r="C48" s="96"/>
      <c r="D48" s="96"/>
      <c r="E48" s="96"/>
      <c r="F48" s="96"/>
      <c r="G48" s="96"/>
      <c r="H48" s="96"/>
      <c r="I48" s="96"/>
      <c r="J48" s="96"/>
      <c r="K48" s="96"/>
      <c r="L48" s="96"/>
    </row>
  </sheetData>
  <mergeCells count="84">
    <mergeCell ref="A2:L2"/>
    <mergeCell ref="C4:H4"/>
    <mergeCell ref="J4:K4"/>
    <mergeCell ref="J5:K5"/>
    <mergeCell ref="J6:K6"/>
    <mergeCell ref="B7:I7"/>
    <mergeCell ref="J7:K7"/>
    <mergeCell ref="A8:A9"/>
    <mergeCell ref="J8:K9"/>
    <mergeCell ref="B9:I9"/>
    <mergeCell ref="J10:K10"/>
    <mergeCell ref="A13:B14"/>
    <mergeCell ref="C13:C14"/>
    <mergeCell ref="D13:D14"/>
    <mergeCell ref="E13:F13"/>
    <mergeCell ref="G13:G14"/>
    <mergeCell ref="H13:H14"/>
    <mergeCell ref="I13:J14"/>
    <mergeCell ref="K13:L14"/>
    <mergeCell ref="A15:B15"/>
    <mergeCell ref="I15:J15"/>
    <mergeCell ref="K15:L15"/>
    <mergeCell ref="A16:B16"/>
    <mergeCell ref="I16:J16"/>
    <mergeCell ref="K16:L16"/>
    <mergeCell ref="A17:B17"/>
    <mergeCell ref="I17:J17"/>
    <mergeCell ref="K17:L17"/>
    <mergeCell ref="A18:B18"/>
    <mergeCell ref="I18:J18"/>
    <mergeCell ref="K18:L18"/>
    <mergeCell ref="A19:B19"/>
    <mergeCell ref="I19:J19"/>
    <mergeCell ref="K19:L19"/>
    <mergeCell ref="A20:B20"/>
    <mergeCell ref="I20:J20"/>
    <mergeCell ref="K20:L20"/>
    <mergeCell ref="A21:B21"/>
    <mergeCell ref="I21:J21"/>
    <mergeCell ref="K21:L21"/>
    <mergeCell ref="A22:B22"/>
    <mergeCell ref="I22:J22"/>
    <mergeCell ref="K22:L22"/>
    <mergeCell ref="A23:B23"/>
    <mergeCell ref="I23:J23"/>
    <mergeCell ref="K23:L23"/>
    <mergeCell ref="A24:B24"/>
    <mergeCell ref="I24:J24"/>
    <mergeCell ref="K24:L24"/>
    <mergeCell ref="A25:B25"/>
    <mergeCell ref="I25:J25"/>
    <mergeCell ref="K25:L25"/>
    <mergeCell ref="A26:B26"/>
    <mergeCell ref="I26:J26"/>
    <mergeCell ref="K26:L26"/>
    <mergeCell ref="A27:B27"/>
    <mergeCell ref="I27:J27"/>
    <mergeCell ref="K27:L27"/>
    <mergeCell ref="A28:B28"/>
    <mergeCell ref="I28:J28"/>
    <mergeCell ref="K28:L28"/>
    <mergeCell ref="A29:B29"/>
    <mergeCell ref="I29:J29"/>
    <mergeCell ref="K29:L29"/>
    <mergeCell ref="A30:B30"/>
    <mergeCell ref="I30:J30"/>
    <mergeCell ref="K30:L30"/>
    <mergeCell ref="A31:F31"/>
    <mergeCell ref="I31:J31"/>
    <mergeCell ref="K31:L31"/>
    <mergeCell ref="A33:B33"/>
    <mergeCell ref="E33:F33"/>
    <mergeCell ref="H33:J33"/>
    <mergeCell ref="E34:F34"/>
    <mergeCell ref="B35:C35"/>
    <mergeCell ref="E35:F35"/>
    <mergeCell ref="H35:J35"/>
    <mergeCell ref="E36:F36"/>
    <mergeCell ref="H36:J36"/>
    <mergeCell ref="A37:B37"/>
    <mergeCell ref="A39:L39"/>
    <mergeCell ref="A40:L40"/>
    <mergeCell ref="A41:L41"/>
    <mergeCell ref="A42:L42"/>
  </mergeCells>
  <pageMargins left="0.64566929133858264" right="0.60629921259842523" top="0.59448818897637801" bottom="0.63385826771653542" header="0.3" footer="0.3"/>
  <pageSetup paperSize="9" scale="67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published="0">
    <pageSetUpPr fitToPage="1"/>
  </sheetPr>
  <dimension ref="B1:U45"/>
  <sheetViews>
    <sheetView showGridLines="0" topLeftCell="A13" zoomScale="90" workbookViewId="0">
      <selection activeCell="G39" sqref="G39:U39"/>
    </sheetView>
  </sheetViews>
  <sheetFormatPr defaultColWidth="9.109375" defaultRowHeight="13.8" customHeight="1"/>
  <cols>
    <col min="1" max="1" width="1" style="23" customWidth="1"/>
    <col min="2" max="2" width="25.88671875" style="24" customWidth="1"/>
    <col min="3" max="3" width="6" style="25" customWidth="1"/>
    <col min="4" max="4" width="14.44140625" style="24" customWidth="1"/>
    <col min="5" max="5" width="12.33203125" style="24" customWidth="1"/>
    <col min="6" max="6" width="14.44140625" style="24" customWidth="1"/>
    <col min="7" max="7" width="13.44140625" style="24" customWidth="1"/>
    <col min="8" max="8" width="12.6640625" style="23" customWidth="1"/>
    <col min="9" max="9" width="13.109375" style="23" customWidth="1"/>
    <col min="10" max="10" width="11.33203125" style="23" customWidth="1"/>
    <col min="11" max="11" width="10" style="23" customWidth="1"/>
    <col min="12" max="12" width="13" style="23" customWidth="1"/>
    <col min="13" max="13" width="10" style="23" customWidth="1"/>
    <col min="14" max="14" width="10.33203125" style="23" customWidth="1"/>
    <col min="15" max="15" width="10" style="23" customWidth="1"/>
    <col min="16" max="16" width="12.6640625" style="23" customWidth="1"/>
    <col min="17" max="17" width="11.6640625" style="23" customWidth="1"/>
    <col min="18" max="18" width="10.109375" style="23" customWidth="1"/>
    <col min="19" max="19" width="10" style="23" customWidth="1"/>
    <col min="20" max="20" width="10.44140625" style="23" customWidth="1"/>
    <col min="21" max="21" width="10" style="23" customWidth="1"/>
    <col min="22" max="257" width="9.109375" style="23" customWidth="1"/>
    <col min="258" max="16384" width="9.109375" style="23"/>
  </cols>
  <sheetData>
    <row r="1" spans="2:21" ht="13.2">
      <c r="B1" s="693" t="s">
        <v>158</v>
      </c>
      <c r="C1" s="693"/>
      <c r="D1" s="693"/>
      <c r="E1" s="693"/>
      <c r="F1" s="693"/>
      <c r="G1" s="693"/>
      <c r="H1" s="693"/>
      <c r="I1" s="693"/>
      <c r="J1" s="693"/>
      <c r="K1" s="693"/>
      <c r="L1" s="693"/>
      <c r="M1" s="693"/>
      <c r="N1" s="693"/>
      <c r="O1" s="693"/>
      <c r="P1" s="693"/>
      <c r="Q1" s="693"/>
      <c r="R1" s="693"/>
      <c r="S1" s="693"/>
      <c r="T1" s="693"/>
      <c r="U1" s="693"/>
    </row>
    <row r="2" spans="2:21" ht="13.2">
      <c r="B2" s="63"/>
      <c r="C2" s="64"/>
      <c r="D2" s="29"/>
      <c r="E2" s="65"/>
      <c r="F2" s="65"/>
      <c r="G2" s="65"/>
    </row>
    <row r="3" spans="2:21" ht="13.2">
      <c r="B3" s="689" t="s">
        <v>84</v>
      </c>
      <c r="C3" s="689" t="s">
        <v>85</v>
      </c>
      <c r="D3" s="689" t="s">
        <v>159</v>
      </c>
      <c r="E3" s="689" t="s">
        <v>160</v>
      </c>
      <c r="F3" s="705" t="s">
        <v>161</v>
      </c>
      <c r="G3" s="706"/>
      <c r="H3" s="706"/>
      <c r="I3" s="706"/>
      <c r="J3" s="706"/>
      <c r="K3" s="706"/>
      <c r="L3" s="706"/>
      <c r="M3" s="706"/>
      <c r="N3" s="706"/>
      <c r="O3" s="706"/>
      <c r="P3" s="706"/>
      <c r="Q3" s="706"/>
      <c r="R3" s="706"/>
      <c r="S3" s="706"/>
      <c r="T3" s="706"/>
      <c r="U3" s="707"/>
    </row>
    <row r="4" spans="2:21" ht="13.2">
      <c r="B4" s="689"/>
      <c r="C4" s="689"/>
      <c r="D4" s="689"/>
      <c r="E4" s="689"/>
      <c r="F4" s="708" t="s">
        <v>162</v>
      </c>
      <c r="G4" s="710" t="s">
        <v>163</v>
      </c>
      <c r="H4" s="708" t="s">
        <v>164</v>
      </c>
      <c r="I4" s="710" t="s">
        <v>165</v>
      </c>
      <c r="J4" s="709" t="s">
        <v>166</v>
      </c>
      <c r="K4" s="709"/>
      <c r="L4" s="709"/>
      <c r="M4" s="709"/>
      <c r="N4" s="709" t="s">
        <v>167</v>
      </c>
      <c r="O4" s="710" t="s">
        <v>163</v>
      </c>
      <c r="P4" s="704" t="s">
        <v>168</v>
      </c>
      <c r="Q4" s="710" t="s">
        <v>163</v>
      </c>
      <c r="R4" s="711" t="s">
        <v>169</v>
      </c>
      <c r="S4" s="711"/>
      <c r="T4" s="711"/>
      <c r="U4" s="711"/>
    </row>
    <row r="5" spans="2:21" ht="13.2">
      <c r="B5" s="689"/>
      <c r="C5" s="689"/>
      <c r="D5" s="689"/>
      <c r="E5" s="689"/>
      <c r="F5" s="708"/>
      <c r="G5" s="708"/>
      <c r="H5" s="708"/>
      <c r="I5" s="708"/>
      <c r="J5" s="704" t="s">
        <v>170</v>
      </c>
      <c r="K5" s="704"/>
      <c r="L5" s="704"/>
      <c r="M5" s="704"/>
      <c r="N5" s="704"/>
      <c r="O5" s="708"/>
      <c r="P5" s="704"/>
      <c r="Q5" s="708"/>
      <c r="R5" s="704" t="s">
        <v>171</v>
      </c>
      <c r="S5" s="704" t="s">
        <v>165</v>
      </c>
      <c r="T5" s="704" t="s">
        <v>172</v>
      </c>
      <c r="U5" s="704" t="s">
        <v>165</v>
      </c>
    </row>
    <row r="6" spans="2:21" ht="120.75" customHeight="1">
      <c r="B6" s="689"/>
      <c r="C6" s="689"/>
      <c r="D6" s="689"/>
      <c r="E6" s="689"/>
      <c r="F6" s="709"/>
      <c r="G6" s="709"/>
      <c r="H6" s="709"/>
      <c r="I6" s="709"/>
      <c r="J6" s="67" t="s">
        <v>173</v>
      </c>
      <c r="K6" s="67" t="s">
        <v>163</v>
      </c>
      <c r="L6" s="67" t="s">
        <v>174</v>
      </c>
      <c r="M6" s="67" t="s">
        <v>165</v>
      </c>
      <c r="N6" s="704"/>
      <c r="O6" s="709"/>
      <c r="P6" s="704"/>
      <c r="Q6" s="709"/>
      <c r="R6" s="704"/>
      <c r="S6" s="704"/>
      <c r="T6" s="704"/>
      <c r="U6" s="704"/>
    </row>
    <row r="7" spans="2:21" ht="13.2">
      <c r="B7" s="45">
        <v>1</v>
      </c>
      <c r="C7" s="46" t="s">
        <v>91</v>
      </c>
      <c r="D7" s="46" t="s">
        <v>92</v>
      </c>
      <c r="E7" s="68" t="s">
        <v>93</v>
      </c>
      <c r="F7" s="68" t="s">
        <v>94</v>
      </c>
      <c r="G7" s="68" t="s">
        <v>175</v>
      </c>
      <c r="H7" s="68" t="s">
        <v>176</v>
      </c>
      <c r="I7" s="68" t="s">
        <v>177</v>
      </c>
      <c r="J7" s="68" t="s">
        <v>178</v>
      </c>
      <c r="K7" s="68" t="s">
        <v>179</v>
      </c>
      <c r="L7" s="68" t="s">
        <v>180</v>
      </c>
      <c r="M7" s="68" t="s">
        <v>181</v>
      </c>
      <c r="N7" s="68" t="s">
        <v>182</v>
      </c>
      <c r="O7" s="46" t="s">
        <v>183</v>
      </c>
      <c r="P7" s="68" t="s">
        <v>184</v>
      </c>
      <c r="Q7" s="68" t="s">
        <v>185</v>
      </c>
      <c r="R7" s="68" t="s">
        <v>186</v>
      </c>
      <c r="S7" s="68" t="s">
        <v>187</v>
      </c>
      <c r="T7" s="68" t="s">
        <v>188</v>
      </c>
      <c r="U7" s="68" t="s">
        <v>189</v>
      </c>
    </row>
    <row r="8" spans="2:21" ht="39.6">
      <c r="B8" s="69" t="s">
        <v>190</v>
      </c>
      <c r="C8" s="70" t="s">
        <v>96</v>
      </c>
      <c r="D8" s="50">
        <f t="shared" ref="D8:D9" si="0">F8+H8+J8+L8+N8+P8</f>
        <v>39630214.260000005</v>
      </c>
      <c r="E8" s="50">
        <f>D8/D39*100</f>
        <v>32.571629541840203</v>
      </c>
      <c r="F8" s="71">
        <f>29077960+412000+7572.86999999999</f>
        <v>29497532.870000001</v>
      </c>
      <c r="G8" s="50">
        <f>F8/D39*100</f>
        <v>24.243692116740384</v>
      </c>
      <c r="H8" s="72"/>
      <c r="I8" s="50"/>
      <c r="J8" s="72"/>
      <c r="K8" s="50"/>
      <c r="L8" s="72"/>
      <c r="M8" s="50"/>
      <c r="N8" s="72"/>
      <c r="O8" s="50"/>
      <c r="P8" s="71">
        <f>9639744.16+184572.07+89730+218635.16</f>
        <v>10132681.390000001</v>
      </c>
      <c r="Q8" s="50">
        <f>P8/D39*100</f>
        <v>8.327937425099817</v>
      </c>
      <c r="R8" s="72"/>
      <c r="S8" s="50"/>
      <c r="T8" s="72"/>
      <c r="U8" s="73"/>
    </row>
    <row r="9" spans="2:21" ht="26.4">
      <c r="B9" s="69" t="s">
        <v>191</v>
      </c>
      <c r="C9" s="74" t="s">
        <v>98</v>
      </c>
      <c r="D9" s="54">
        <f t="shared" si="0"/>
        <v>11682197.859999999</v>
      </c>
      <c r="E9" s="54">
        <f>D9/D39*100</f>
        <v>9.6014676689360474</v>
      </c>
      <c r="F9" s="75">
        <v>8781540</v>
      </c>
      <c r="G9" s="54">
        <f>F9/D39*100</f>
        <v>7.2174494392161126</v>
      </c>
      <c r="H9" s="76"/>
      <c r="I9" s="54"/>
      <c r="J9" s="76"/>
      <c r="K9" s="54"/>
      <c r="L9" s="76"/>
      <c r="M9" s="54"/>
      <c r="N9" s="76"/>
      <c r="O9" s="54"/>
      <c r="P9" s="75">
        <v>2900657.86</v>
      </c>
      <c r="Q9" s="54">
        <f>P9/D39*100</f>
        <v>2.3840182297199362</v>
      </c>
      <c r="R9" s="76"/>
      <c r="S9" s="54"/>
      <c r="T9" s="76"/>
      <c r="U9" s="77"/>
    </row>
    <row r="10" spans="2:21" ht="26.4">
      <c r="B10" s="69" t="s">
        <v>192</v>
      </c>
      <c r="C10" s="74" t="s">
        <v>100</v>
      </c>
      <c r="D10" s="54">
        <f>D11+D12+D13+D14+D15+D16+D17+D18+D19+D20</f>
        <v>70324503.49999997</v>
      </c>
      <c r="E10" s="54">
        <f>D10/D39*100</f>
        <v>57.798922324470006</v>
      </c>
      <c r="F10" s="75">
        <f>F11+F12+F13+F14+F15+F16+F17+F18+F19+F20</f>
        <v>15930800</v>
      </c>
      <c r="G10" s="54">
        <f>F10/D39*100</f>
        <v>13.093346215614124</v>
      </c>
      <c r="H10" s="75">
        <f>H11+H12+H13+H14+H15+H16+H17+H18+H19+H20</f>
        <v>41686408.819999978</v>
      </c>
      <c r="I10" s="54">
        <f>H10/D39*100</f>
        <v>34.261592836887658</v>
      </c>
      <c r="J10" s="75"/>
      <c r="K10" s="54"/>
      <c r="L10" s="75">
        <f>L11+L12+L13+L14+L15+L16+L17+L18+L19+L20</f>
        <v>1671200</v>
      </c>
      <c r="M10" s="54">
        <f>L10/D39*100</f>
        <v>1.3735405752086727</v>
      </c>
      <c r="N10" s="75"/>
      <c r="O10" s="54">
        <f>L10/D39*100</f>
        <v>1.3735405752086727</v>
      </c>
      <c r="P10" s="75">
        <f>P11+P12+P13+P14+P15+P16+P17+P18+P19+P20</f>
        <v>11036094.679999989</v>
      </c>
      <c r="Q10" s="54">
        <f>P10/D39*100</f>
        <v>9.0704426967595477</v>
      </c>
      <c r="R10" s="75"/>
      <c r="S10" s="54"/>
      <c r="T10" s="75">
        <f>T11+T12+T13+T14+T15+T16+T17+T18+T19+T20</f>
        <v>10000</v>
      </c>
      <c r="U10" s="77"/>
    </row>
    <row r="11" spans="2:21" ht="26.4">
      <c r="B11" s="78" t="s">
        <v>193</v>
      </c>
      <c r="C11" s="74" t="s">
        <v>194</v>
      </c>
      <c r="D11" s="54">
        <f t="shared" ref="D11:D32" si="1">F11+H11+J11+L11+N11+P11</f>
        <v>30171244</v>
      </c>
      <c r="E11" s="54">
        <f>D11/D39*100</f>
        <v>24.797407754021787</v>
      </c>
      <c r="F11" s="75"/>
      <c r="G11" s="54"/>
      <c r="H11" s="76">
        <v>26580000</v>
      </c>
      <c r="I11" s="54">
        <f>H11/D39*100</f>
        <v>21.845804505173838</v>
      </c>
      <c r="J11" s="76"/>
      <c r="K11" s="54"/>
      <c r="L11" s="76"/>
      <c r="M11" s="54"/>
      <c r="N11" s="76"/>
      <c r="O11" s="54"/>
      <c r="P11" s="75">
        <v>3591244</v>
      </c>
      <c r="Q11" s="54">
        <f>P11/D39*100</f>
        <v>2.9516032488479502</v>
      </c>
      <c r="R11" s="76"/>
      <c r="S11" s="54"/>
      <c r="T11" s="76"/>
      <c r="U11" s="77"/>
    </row>
    <row r="12" spans="2:21" ht="13.2">
      <c r="B12" s="78" t="s">
        <v>195</v>
      </c>
      <c r="C12" s="74" t="s">
        <v>196</v>
      </c>
      <c r="D12" s="54">
        <f t="shared" si="1"/>
        <v>10257580</v>
      </c>
      <c r="E12" s="54">
        <f>D12/D39*100</f>
        <v>8.4305901947396933</v>
      </c>
      <c r="F12" s="75">
        <v>10085880</v>
      </c>
      <c r="G12" s="54">
        <f>F12/D39*100</f>
        <v>8.2894718864801629</v>
      </c>
      <c r="H12" s="76"/>
      <c r="I12" s="54"/>
      <c r="J12" s="76"/>
      <c r="K12" s="54"/>
      <c r="L12" s="76"/>
      <c r="M12" s="54"/>
      <c r="N12" s="76"/>
      <c r="O12" s="54"/>
      <c r="P12" s="75">
        <f>71700+100000</f>
        <v>171700</v>
      </c>
      <c r="Q12" s="54">
        <f>P12/D39*100</f>
        <v>0.14111830825953153</v>
      </c>
      <c r="R12" s="76"/>
      <c r="S12" s="54"/>
      <c r="T12" s="76">
        <v>10000</v>
      </c>
      <c r="U12" s="77"/>
    </row>
    <row r="13" spans="2:21" ht="13.2">
      <c r="B13" s="78" t="s">
        <v>197</v>
      </c>
      <c r="C13" s="74" t="s">
        <v>198</v>
      </c>
      <c r="D13" s="54">
        <f t="shared" si="1"/>
        <v>1433185.6099999999</v>
      </c>
      <c r="E13" s="54">
        <f>D13/D39*100</f>
        <v>1.1779192120274009</v>
      </c>
      <c r="F13" s="75">
        <f>1169900</f>
        <v>1169900</v>
      </c>
      <c r="G13" s="54">
        <f>F13/D39*100</f>
        <v>0.96152771597452502</v>
      </c>
      <c r="H13" s="76"/>
      <c r="I13" s="54"/>
      <c r="J13" s="76"/>
      <c r="K13" s="54"/>
      <c r="L13" s="76"/>
      <c r="M13" s="54"/>
      <c r="N13" s="76"/>
      <c r="O13" s="54"/>
      <c r="P13" s="75">
        <f>212700+50585.61</f>
        <v>263285.61</v>
      </c>
      <c r="Q13" s="54">
        <f>P13/D39*100</f>
        <v>0.21639149605287591</v>
      </c>
      <c r="R13" s="76"/>
      <c r="S13" s="54"/>
      <c r="T13" s="76"/>
      <c r="U13" s="77"/>
    </row>
    <row r="14" spans="2:21" ht="26.4">
      <c r="B14" s="78" t="s">
        <v>199</v>
      </c>
      <c r="C14" s="74" t="s">
        <v>200</v>
      </c>
      <c r="D14" s="54">
        <f t="shared" si="1"/>
        <v>191788.25</v>
      </c>
      <c r="E14" s="54">
        <f>D14/D39*100</f>
        <v>0.1576286160981718</v>
      </c>
      <c r="F14" s="75"/>
      <c r="G14" s="54"/>
      <c r="H14" s="76"/>
      <c r="I14" s="54"/>
      <c r="J14" s="76"/>
      <c r="K14" s="54"/>
      <c r="L14" s="76"/>
      <c r="M14" s="54"/>
      <c r="N14" s="76"/>
      <c r="O14" s="54"/>
      <c r="P14" s="75">
        <v>191788.25</v>
      </c>
      <c r="Q14" s="54">
        <f>P14/D39*100</f>
        <v>0.1576286160981718</v>
      </c>
      <c r="R14" s="76"/>
      <c r="S14" s="54"/>
      <c r="T14" s="76"/>
      <c r="U14" s="77"/>
    </row>
    <row r="15" spans="2:21" ht="26.4">
      <c r="B15" s="78" t="s">
        <v>201</v>
      </c>
      <c r="C15" s="74" t="s">
        <v>202</v>
      </c>
      <c r="D15" s="54">
        <f t="shared" si="1"/>
        <v>2239036</v>
      </c>
      <c r="E15" s="54">
        <f>D15/D39*100</f>
        <v>1.8402386281432057</v>
      </c>
      <c r="F15" s="75"/>
      <c r="G15" s="54"/>
      <c r="H15" s="76"/>
      <c r="I15" s="54"/>
      <c r="J15" s="76"/>
      <c r="K15" s="54"/>
      <c r="L15" s="76"/>
      <c r="M15" s="54"/>
      <c r="N15" s="76"/>
      <c r="O15" s="54"/>
      <c r="P15" s="75">
        <v>2239036</v>
      </c>
      <c r="Q15" s="54">
        <f>P15/D39*100</f>
        <v>1.8402386281432057</v>
      </c>
      <c r="R15" s="76"/>
      <c r="S15" s="54"/>
      <c r="T15" s="76"/>
      <c r="U15" s="77"/>
    </row>
    <row r="16" spans="2:21" ht="13.2">
      <c r="B16" s="78" t="s">
        <v>203</v>
      </c>
      <c r="C16" s="74" t="s">
        <v>204</v>
      </c>
      <c r="D16" s="54">
        <f t="shared" si="1"/>
        <v>16213747.67999997</v>
      </c>
      <c r="E16" s="54">
        <f>D16/D39*100</f>
        <v>13.325897746933604</v>
      </c>
      <c r="F16" s="75">
        <v>4675020</v>
      </c>
      <c r="G16" s="54">
        <f>F16/D39*100</f>
        <v>3.8423466131594357</v>
      </c>
      <c r="H16" s="76">
        <f>1561527.14999999+3196952.79999999+1000000+500000</f>
        <v>6258479.9499999797</v>
      </c>
      <c r="I16" s="54">
        <f>H16/D39*100</f>
        <v>5.1437746232975803</v>
      </c>
      <c r="J16" s="76"/>
      <c r="K16" s="54"/>
      <c r="L16" s="76">
        <v>1671200</v>
      </c>
      <c r="M16" s="54">
        <f>L16/D39*100</f>
        <v>1.3735405752086727</v>
      </c>
      <c r="N16" s="76"/>
      <c r="O16" s="54">
        <f>L16/D39*100</f>
        <v>1.3735405752086727</v>
      </c>
      <c r="P16" s="75">
        <f>3570558.14999999+38489.58</f>
        <v>3609047.7299999902</v>
      </c>
      <c r="Q16" s="54">
        <f>P16/D39*100</f>
        <v>2.9662359352679157</v>
      </c>
      <c r="R16" s="76"/>
      <c r="S16" s="54"/>
      <c r="T16" s="76"/>
      <c r="U16" s="77"/>
    </row>
    <row r="17" spans="2:21" ht="13.2">
      <c r="B17" s="78" t="s">
        <v>205</v>
      </c>
      <c r="C17" s="74" t="s">
        <v>206</v>
      </c>
      <c r="D17" s="54">
        <f t="shared" si="1"/>
        <v>8376766.8700000001</v>
      </c>
      <c r="E17" s="54">
        <f>D17/D39*100</f>
        <v>6.8847709340645959</v>
      </c>
      <c r="F17" s="75"/>
      <c r="G17" s="54"/>
      <c r="H17" s="76">
        <v>8374931.8700000001</v>
      </c>
      <c r="I17" s="54">
        <f>H17/D39*100</f>
        <v>6.8832627681027079</v>
      </c>
      <c r="J17" s="76"/>
      <c r="K17" s="54"/>
      <c r="L17" s="76"/>
      <c r="M17" s="54"/>
      <c r="N17" s="76"/>
      <c r="O17" s="54"/>
      <c r="P17" s="75">
        <v>1835</v>
      </c>
      <c r="Q17" s="54">
        <f>P17/D39*100</f>
        <v>1.5081659618884121E-3</v>
      </c>
      <c r="R17" s="76"/>
      <c r="S17" s="54"/>
      <c r="T17" s="76"/>
      <c r="U17" s="77"/>
    </row>
    <row r="18" spans="2:21" ht="13.2">
      <c r="B18" s="78" t="s">
        <v>207</v>
      </c>
      <c r="C18" s="74" t="s">
        <v>208</v>
      </c>
      <c r="D18" s="54"/>
      <c r="E18" s="54"/>
      <c r="F18" s="75"/>
      <c r="G18" s="54"/>
      <c r="H18" s="76"/>
      <c r="I18" s="54"/>
      <c r="J18" s="76"/>
      <c r="K18" s="54"/>
      <c r="L18" s="76"/>
      <c r="M18" s="54"/>
      <c r="N18" s="76"/>
      <c r="O18" s="54"/>
      <c r="P18" s="75"/>
      <c r="Q18" s="54"/>
      <c r="R18" s="76"/>
      <c r="S18" s="54"/>
      <c r="T18" s="76"/>
      <c r="U18" s="77"/>
    </row>
    <row r="19" spans="2:21" ht="13.2">
      <c r="B19" s="78" t="s">
        <v>209</v>
      </c>
      <c r="C19" s="74" t="s">
        <v>210</v>
      </c>
      <c r="D19" s="54"/>
      <c r="E19" s="54"/>
      <c r="F19" s="75"/>
      <c r="G19" s="54"/>
      <c r="H19" s="76"/>
      <c r="I19" s="54"/>
      <c r="J19" s="76"/>
      <c r="K19" s="54"/>
      <c r="L19" s="76"/>
      <c r="M19" s="54"/>
      <c r="N19" s="76"/>
      <c r="O19" s="54"/>
      <c r="P19" s="75"/>
      <c r="Q19" s="54"/>
      <c r="R19" s="76"/>
      <c r="S19" s="54"/>
      <c r="T19" s="76"/>
      <c r="U19" s="77"/>
    </row>
    <row r="20" spans="2:21" ht="13.2">
      <c r="B20" s="78" t="s">
        <v>211</v>
      </c>
      <c r="C20" s="74" t="s">
        <v>212</v>
      </c>
      <c r="D20" s="54">
        <f t="shared" si="1"/>
        <v>1441155.09</v>
      </c>
      <c r="E20" s="54">
        <f>D20/D39*100</f>
        <v>1.1844692384415429</v>
      </c>
      <c r="F20" s="75"/>
      <c r="G20" s="54"/>
      <c r="H20" s="76">
        <v>472997</v>
      </c>
      <c r="I20" s="54">
        <f>H20/D39*100</f>
        <v>0.38875094031353308</v>
      </c>
      <c r="J20" s="76"/>
      <c r="K20" s="54"/>
      <c r="L20" s="76"/>
      <c r="M20" s="54"/>
      <c r="N20" s="76"/>
      <c r="O20" s="54"/>
      <c r="P20" s="75">
        <f>335311.78+4877+548721.31+79248</f>
        <v>968158.09000000008</v>
      </c>
      <c r="Q20" s="54">
        <f>P20/D39*100</f>
        <v>0.79571829812800976</v>
      </c>
      <c r="R20" s="76"/>
      <c r="S20" s="54"/>
      <c r="T20" s="76"/>
      <c r="U20" s="77"/>
    </row>
    <row r="21" spans="2:21" ht="26.4">
      <c r="B21" s="69" t="s">
        <v>213</v>
      </c>
      <c r="C21" s="74" t="s">
        <v>102</v>
      </c>
      <c r="D21" s="54"/>
      <c r="E21" s="54"/>
      <c r="F21" s="75"/>
      <c r="G21" s="54"/>
      <c r="H21" s="76"/>
      <c r="I21" s="54"/>
      <c r="J21" s="76"/>
      <c r="K21" s="54"/>
      <c r="L21" s="76"/>
      <c r="M21" s="54"/>
      <c r="N21" s="76"/>
      <c r="O21" s="54"/>
      <c r="P21" s="75"/>
      <c r="Q21" s="54"/>
      <c r="R21" s="76"/>
      <c r="S21" s="54"/>
      <c r="T21" s="76"/>
      <c r="U21" s="77"/>
    </row>
    <row r="22" spans="2:21" ht="26.4">
      <c r="B22" s="69" t="s">
        <v>214</v>
      </c>
      <c r="C22" s="74" t="s">
        <v>104</v>
      </c>
      <c r="D22" s="54"/>
      <c r="E22" s="54"/>
      <c r="F22" s="75"/>
      <c r="G22" s="54"/>
      <c r="H22" s="76"/>
      <c r="I22" s="54"/>
      <c r="J22" s="76"/>
      <c r="K22" s="54"/>
      <c r="L22" s="76"/>
      <c r="M22" s="54"/>
      <c r="N22" s="76"/>
      <c r="O22" s="54"/>
      <c r="P22" s="75"/>
      <c r="Q22" s="54"/>
      <c r="R22" s="76"/>
      <c r="S22" s="54"/>
      <c r="T22" s="76"/>
      <c r="U22" s="77"/>
    </row>
    <row r="23" spans="2:21" ht="13.2">
      <c r="B23" s="69" t="s">
        <v>215</v>
      </c>
      <c r="C23" s="74" t="s">
        <v>110</v>
      </c>
      <c r="D23" s="54"/>
      <c r="E23" s="54"/>
      <c r="F23" s="75"/>
      <c r="G23" s="54"/>
      <c r="H23" s="76"/>
      <c r="I23" s="54"/>
      <c r="J23" s="76"/>
      <c r="K23" s="54"/>
      <c r="L23" s="76"/>
      <c r="M23" s="54"/>
      <c r="N23" s="76"/>
      <c r="O23" s="54"/>
      <c r="P23" s="75"/>
      <c r="Q23" s="54"/>
      <c r="R23" s="76"/>
      <c r="S23" s="54"/>
      <c r="T23" s="76"/>
      <c r="U23" s="77"/>
    </row>
    <row r="24" spans="2:21" ht="66">
      <c r="B24" s="69" t="s">
        <v>216</v>
      </c>
      <c r="C24" s="74" t="s">
        <v>114</v>
      </c>
      <c r="D24" s="54">
        <f t="shared" si="1"/>
        <v>34044.1</v>
      </c>
      <c r="E24" s="54">
        <f>D24/D39*100</f>
        <v>2.7980464753746753E-2</v>
      </c>
      <c r="F24" s="75"/>
      <c r="G24" s="54"/>
      <c r="H24" s="75"/>
      <c r="I24" s="54"/>
      <c r="J24" s="75"/>
      <c r="K24" s="54"/>
      <c r="L24" s="75"/>
      <c r="M24" s="54"/>
      <c r="N24" s="75"/>
      <c r="O24" s="54"/>
      <c r="P24" s="75">
        <f>P25+P26+P27+P28+P29+P30+P31+P32</f>
        <v>34044.1</v>
      </c>
      <c r="Q24" s="54">
        <f>P24/D39*100</f>
        <v>2.7980464753746753E-2</v>
      </c>
      <c r="R24" s="75"/>
      <c r="S24" s="54"/>
      <c r="T24" s="75"/>
      <c r="U24" s="77"/>
    </row>
    <row r="25" spans="2:21" ht="26.4">
      <c r="B25" s="78" t="s">
        <v>217</v>
      </c>
      <c r="C25" s="74" t="s">
        <v>218</v>
      </c>
      <c r="D25" s="54"/>
      <c r="E25" s="54"/>
      <c r="F25" s="75"/>
      <c r="G25" s="54"/>
      <c r="H25" s="76"/>
      <c r="I25" s="54"/>
      <c r="J25" s="76"/>
      <c r="K25" s="54"/>
      <c r="L25" s="76"/>
      <c r="M25" s="54"/>
      <c r="N25" s="76"/>
      <c r="O25" s="54"/>
      <c r="P25" s="75"/>
      <c r="Q25" s="54"/>
      <c r="R25" s="76"/>
      <c r="S25" s="54"/>
      <c r="T25" s="76"/>
      <c r="U25" s="77"/>
    </row>
    <row r="26" spans="2:21" ht="26.4">
      <c r="B26" s="78" t="s">
        <v>219</v>
      </c>
      <c r="C26" s="74" t="s">
        <v>220</v>
      </c>
      <c r="D26" s="54"/>
      <c r="E26" s="54"/>
      <c r="F26" s="75"/>
      <c r="G26" s="54"/>
      <c r="H26" s="76"/>
      <c r="I26" s="54"/>
      <c r="J26" s="76"/>
      <c r="K26" s="54"/>
      <c r="L26" s="76"/>
      <c r="M26" s="54"/>
      <c r="N26" s="76"/>
      <c r="O26" s="54"/>
      <c r="P26" s="75"/>
      <c r="Q26" s="54"/>
      <c r="R26" s="76"/>
      <c r="S26" s="54"/>
      <c r="T26" s="76"/>
      <c r="U26" s="77"/>
    </row>
    <row r="27" spans="2:21" ht="26.4">
      <c r="B27" s="78" t="s">
        <v>221</v>
      </c>
      <c r="C27" s="74" t="s">
        <v>222</v>
      </c>
      <c r="D27" s="54"/>
      <c r="E27" s="54"/>
      <c r="F27" s="75"/>
      <c r="G27" s="54"/>
      <c r="H27" s="76"/>
      <c r="I27" s="54"/>
      <c r="J27" s="76"/>
      <c r="K27" s="54"/>
      <c r="L27" s="76"/>
      <c r="M27" s="54"/>
      <c r="N27" s="76"/>
      <c r="O27" s="54"/>
      <c r="P27" s="75"/>
      <c r="Q27" s="54"/>
      <c r="R27" s="76"/>
      <c r="S27" s="54"/>
      <c r="T27" s="76"/>
      <c r="U27" s="77"/>
    </row>
    <row r="28" spans="2:21" ht="13.2">
      <c r="B28" s="78" t="s">
        <v>223</v>
      </c>
      <c r="C28" s="74" t="s">
        <v>224</v>
      </c>
      <c r="D28" s="54">
        <f t="shared" si="1"/>
        <v>28544</v>
      </c>
      <c r="E28" s="54">
        <f>D28/D39*100</f>
        <v>2.3459994123238601E-2</v>
      </c>
      <c r="F28" s="75"/>
      <c r="G28" s="54"/>
      <c r="H28" s="76"/>
      <c r="I28" s="54"/>
      <c r="J28" s="76"/>
      <c r="K28" s="54"/>
      <c r="L28" s="76"/>
      <c r="M28" s="54"/>
      <c r="N28" s="76"/>
      <c r="O28" s="54"/>
      <c r="P28" s="75">
        <v>28544</v>
      </c>
      <c r="Q28" s="54">
        <f>P28/D39*100</f>
        <v>2.3459994123238601E-2</v>
      </c>
      <c r="R28" s="76"/>
      <c r="S28" s="54"/>
      <c r="T28" s="76"/>
      <c r="U28" s="77"/>
    </row>
    <row r="29" spans="2:21" ht="13.2">
      <c r="B29" s="78" t="s">
        <v>225</v>
      </c>
      <c r="C29" s="74" t="s">
        <v>226</v>
      </c>
      <c r="D29" s="54"/>
      <c r="E29" s="54"/>
      <c r="F29" s="75"/>
      <c r="G29" s="54"/>
      <c r="H29" s="76"/>
      <c r="I29" s="54"/>
      <c r="J29" s="76"/>
      <c r="K29" s="54"/>
      <c r="L29" s="76"/>
      <c r="M29" s="54"/>
      <c r="N29" s="76"/>
      <c r="O29" s="54"/>
      <c r="P29" s="75"/>
      <c r="Q29" s="54"/>
      <c r="R29" s="76"/>
      <c r="S29" s="54"/>
      <c r="T29" s="76"/>
      <c r="U29" s="77"/>
    </row>
    <row r="30" spans="2:21" ht="13.2">
      <c r="B30" s="78" t="s">
        <v>227</v>
      </c>
      <c r="C30" s="74" t="s">
        <v>228</v>
      </c>
      <c r="D30" s="54"/>
      <c r="E30" s="54"/>
      <c r="F30" s="75"/>
      <c r="G30" s="54"/>
      <c r="H30" s="76"/>
      <c r="I30" s="54"/>
      <c r="J30" s="76"/>
      <c r="K30" s="54"/>
      <c r="L30" s="76"/>
      <c r="M30" s="54"/>
      <c r="N30" s="76"/>
      <c r="O30" s="54"/>
      <c r="P30" s="75"/>
      <c r="Q30" s="54"/>
      <c r="R30" s="76"/>
      <c r="S30" s="54"/>
      <c r="T30" s="76"/>
      <c r="U30" s="77"/>
    </row>
    <row r="31" spans="2:21" ht="13.2">
      <c r="B31" s="78" t="s">
        <v>229</v>
      </c>
      <c r="C31" s="74" t="s">
        <v>230</v>
      </c>
      <c r="D31" s="54"/>
      <c r="E31" s="54"/>
      <c r="F31" s="75"/>
      <c r="G31" s="54"/>
      <c r="H31" s="76"/>
      <c r="I31" s="54"/>
      <c r="J31" s="76"/>
      <c r="K31" s="54"/>
      <c r="L31" s="76"/>
      <c r="M31" s="54"/>
      <c r="N31" s="76"/>
      <c r="O31" s="54"/>
      <c r="P31" s="75"/>
      <c r="Q31" s="54"/>
      <c r="R31" s="76"/>
      <c r="S31" s="54"/>
      <c r="T31" s="76"/>
      <c r="U31" s="77"/>
    </row>
    <row r="32" spans="2:21" ht="26.4">
      <c r="B32" s="78" t="s">
        <v>231</v>
      </c>
      <c r="C32" s="74" t="s">
        <v>232</v>
      </c>
      <c r="D32" s="54">
        <f t="shared" si="1"/>
        <v>5500.1</v>
      </c>
      <c r="E32" s="54"/>
      <c r="F32" s="75"/>
      <c r="G32" s="54"/>
      <c r="H32" s="76"/>
      <c r="I32" s="54"/>
      <c r="J32" s="76"/>
      <c r="K32" s="54"/>
      <c r="L32" s="76"/>
      <c r="M32" s="54"/>
      <c r="N32" s="76"/>
      <c r="O32" s="54"/>
      <c r="P32" s="75">
        <v>5500.1</v>
      </c>
      <c r="Q32" s="54">
        <f>P32/D39*100</f>
        <v>4.5204706305081504E-3</v>
      </c>
      <c r="R32" s="76"/>
      <c r="S32" s="54"/>
      <c r="T32" s="76"/>
      <c r="U32" s="77"/>
    </row>
    <row r="33" spans="2:21" ht="26.4">
      <c r="B33" s="69" t="s">
        <v>233</v>
      </c>
      <c r="C33" s="74" t="s">
        <v>116</v>
      </c>
      <c r="D33" s="54"/>
      <c r="E33" s="54"/>
      <c r="F33" s="75"/>
      <c r="G33" s="54"/>
      <c r="H33" s="76"/>
      <c r="I33" s="54"/>
      <c r="J33" s="76"/>
      <c r="K33" s="54"/>
      <c r="L33" s="76"/>
      <c r="M33" s="54"/>
      <c r="N33" s="76"/>
      <c r="O33" s="54"/>
      <c r="P33" s="76"/>
      <c r="Q33" s="54"/>
      <c r="R33" s="76"/>
      <c r="S33" s="54"/>
      <c r="T33" s="76"/>
      <c r="U33" s="77"/>
    </row>
    <row r="34" spans="2:21" ht="52.8">
      <c r="B34" s="78" t="s">
        <v>234</v>
      </c>
      <c r="C34" s="74"/>
      <c r="D34" s="54"/>
      <c r="E34" s="54"/>
      <c r="F34" s="75"/>
      <c r="G34" s="54"/>
      <c r="H34" s="76"/>
      <c r="I34" s="54"/>
      <c r="J34" s="76"/>
      <c r="K34" s="54"/>
      <c r="L34" s="76"/>
      <c r="M34" s="54"/>
      <c r="N34" s="76"/>
      <c r="O34" s="54"/>
      <c r="P34" s="76"/>
      <c r="Q34" s="54"/>
      <c r="R34" s="76"/>
      <c r="S34" s="54"/>
      <c r="T34" s="76"/>
      <c r="U34" s="77"/>
    </row>
    <row r="35" spans="2:21" ht="26.4">
      <c r="B35" s="78" t="s">
        <v>235</v>
      </c>
      <c r="C35" s="74"/>
      <c r="D35" s="54"/>
      <c r="E35" s="54"/>
      <c r="F35" s="75"/>
      <c r="G35" s="54"/>
      <c r="H35" s="76"/>
      <c r="I35" s="54"/>
      <c r="J35" s="76"/>
      <c r="K35" s="54"/>
      <c r="L35" s="76"/>
      <c r="M35" s="54"/>
      <c r="N35" s="76"/>
      <c r="O35" s="54"/>
      <c r="P35" s="76"/>
      <c r="Q35" s="54"/>
      <c r="R35" s="76"/>
      <c r="S35" s="54"/>
      <c r="T35" s="76"/>
      <c r="U35" s="77"/>
    </row>
    <row r="36" spans="2:21" ht="13.2">
      <c r="B36" s="69" t="s">
        <v>236</v>
      </c>
      <c r="C36" s="74" t="s">
        <v>132</v>
      </c>
      <c r="D36" s="54"/>
      <c r="E36" s="54"/>
      <c r="F36" s="75"/>
      <c r="G36" s="54"/>
      <c r="H36" s="76"/>
      <c r="I36" s="54"/>
      <c r="J36" s="76"/>
      <c r="K36" s="54"/>
      <c r="L36" s="76"/>
      <c r="M36" s="54"/>
      <c r="N36" s="76"/>
      <c r="O36" s="54"/>
      <c r="P36" s="76"/>
      <c r="Q36" s="54"/>
      <c r="R36" s="76"/>
      <c r="S36" s="54"/>
      <c r="T36" s="76"/>
      <c r="U36" s="77"/>
    </row>
    <row r="37" spans="2:21" ht="39.6">
      <c r="B37" s="78" t="s">
        <v>237</v>
      </c>
      <c r="C37" s="74"/>
      <c r="D37" s="54"/>
      <c r="E37" s="54"/>
      <c r="F37" s="75"/>
      <c r="G37" s="54"/>
      <c r="H37" s="76"/>
      <c r="I37" s="54"/>
      <c r="J37" s="76"/>
      <c r="K37" s="54"/>
      <c r="L37" s="76"/>
      <c r="M37" s="54"/>
      <c r="N37" s="76"/>
      <c r="O37" s="54"/>
      <c r="P37" s="76"/>
      <c r="Q37" s="54"/>
      <c r="R37" s="76"/>
      <c r="S37" s="54"/>
      <c r="T37" s="76"/>
      <c r="U37" s="77"/>
    </row>
    <row r="38" spans="2:21" ht="39.6">
      <c r="B38" s="78" t="s">
        <v>238</v>
      </c>
      <c r="C38" s="74"/>
      <c r="D38" s="54"/>
      <c r="E38" s="54"/>
      <c r="F38" s="75"/>
      <c r="G38" s="54"/>
      <c r="H38" s="76"/>
      <c r="I38" s="54"/>
      <c r="J38" s="76"/>
      <c r="K38" s="54"/>
      <c r="L38" s="76"/>
      <c r="M38" s="54"/>
      <c r="N38" s="76"/>
      <c r="O38" s="54"/>
      <c r="P38" s="76"/>
      <c r="Q38" s="54"/>
      <c r="R38" s="76"/>
      <c r="S38" s="54"/>
      <c r="T38" s="76"/>
      <c r="U38" s="77"/>
    </row>
    <row r="39" spans="2:21" ht="13.2">
      <c r="B39" s="79" t="s">
        <v>239</v>
      </c>
      <c r="C39" s="80">
        <v>9000</v>
      </c>
      <c r="D39" s="81">
        <f>D8+D9+D10+D21+D22+D23+D24+D33+D36</f>
        <v>121670959.71999997</v>
      </c>
      <c r="E39" s="82" t="s">
        <v>240</v>
      </c>
      <c r="F39" s="81">
        <f>F8+F9+F10+F21+F22+F23+F24+F33+F36</f>
        <v>54209872.870000005</v>
      </c>
      <c r="G39" s="83" t="s">
        <v>157</v>
      </c>
      <c r="H39" s="81">
        <f>H8+H9+H10+H21+H22+H23+H24+H33+H36</f>
        <v>41686408.819999978</v>
      </c>
      <c r="I39" s="83" t="s">
        <v>157</v>
      </c>
      <c r="J39" s="81"/>
      <c r="K39" s="83" t="s">
        <v>157</v>
      </c>
      <c r="L39" s="81">
        <f>L8+L9+L10+L21+L22+L23+L24+L33+L36</f>
        <v>1671200</v>
      </c>
      <c r="M39" s="83" t="s">
        <v>157</v>
      </c>
      <c r="N39" s="81"/>
      <c r="O39" s="83" t="s">
        <v>157</v>
      </c>
      <c r="P39" s="81">
        <f>P8+P9+P10+P21+P22+P23+P24+P33+P36</f>
        <v>24103478.02999999</v>
      </c>
      <c r="Q39" s="83" t="s">
        <v>157</v>
      </c>
      <c r="R39" s="81"/>
      <c r="S39" s="83" t="s">
        <v>157</v>
      </c>
      <c r="T39" s="81">
        <f>T8+T9+T10+T21+T22+T23+T24+T33+T36</f>
        <v>10000</v>
      </c>
      <c r="U39" s="84" t="s">
        <v>157</v>
      </c>
    </row>
    <row r="41" spans="2:21" ht="21.75" customHeight="1">
      <c r="B41" s="702" t="s">
        <v>241</v>
      </c>
      <c r="C41" s="702"/>
      <c r="D41" s="697" t="s">
        <v>59</v>
      </c>
      <c r="E41" s="697"/>
      <c r="F41" s="87"/>
      <c r="G41" s="86"/>
      <c r="H41" s="88"/>
      <c r="J41" s="703" t="s">
        <v>242</v>
      </c>
      <c r="K41" s="703"/>
      <c r="L41" s="703"/>
    </row>
    <row r="42" spans="2:21" ht="13.2">
      <c r="B42" s="90"/>
      <c r="C42" s="91"/>
      <c r="D42" s="700" t="s">
        <v>61</v>
      </c>
      <c r="E42" s="700"/>
      <c r="F42" s="93"/>
      <c r="G42" s="701" t="s">
        <v>243</v>
      </c>
      <c r="H42" s="701"/>
      <c r="I42" s="95"/>
      <c r="J42" s="700" t="s">
        <v>62</v>
      </c>
      <c r="K42" s="700"/>
      <c r="L42" s="700"/>
    </row>
    <row r="43" spans="2:21" ht="30" customHeight="1">
      <c r="B43" s="90" t="s">
        <v>63</v>
      </c>
      <c r="C43" s="96"/>
      <c r="D43" s="697" t="s">
        <v>244</v>
      </c>
      <c r="E43" s="697"/>
      <c r="F43" s="97"/>
      <c r="G43" s="698" t="s">
        <v>245</v>
      </c>
      <c r="H43" s="698"/>
      <c r="I43" s="99"/>
      <c r="J43" s="699" t="s">
        <v>246</v>
      </c>
      <c r="K43" s="699"/>
      <c r="L43" s="699"/>
    </row>
    <row r="44" spans="2:21" ht="18.75" customHeight="1">
      <c r="B44" s="97"/>
      <c r="C44" s="91"/>
      <c r="D44" s="700" t="s">
        <v>61</v>
      </c>
      <c r="E44" s="700"/>
      <c r="F44" s="93"/>
      <c r="G44" s="701" t="s">
        <v>247</v>
      </c>
      <c r="H44" s="701"/>
      <c r="I44" s="95"/>
      <c r="J44" s="700" t="s">
        <v>66</v>
      </c>
      <c r="K44" s="700"/>
      <c r="L44" s="700"/>
    </row>
    <row r="45" spans="2:21" ht="13.2">
      <c r="B45" s="90" t="s">
        <v>248</v>
      </c>
      <c r="C45" s="96"/>
      <c r="D45" s="87"/>
      <c r="E45" s="87"/>
      <c r="F45" s="87"/>
      <c r="G45" s="87"/>
    </row>
  </sheetData>
  <mergeCells count="33">
    <mergeCell ref="B1:U1"/>
    <mergeCell ref="B3:B6"/>
    <mergeCell ref="C3:C6"/>
    <mergeCell ref="D3:D6"/>
    <mergeCell ref="E3:E6"/>
    <mergeCell ref="F3:U3"/>
    <mergeCell ref="F4:F6"/>
    <mergeCell ref="G4:G6"/>
    <mergeCell ref="H4:H6"/>
    <mergeCell ref="I4:I6"/>
    <mergeCell ref="J4:M4"/>
    <mergeCell ref="N4:N6"/>
    <mergeCell ref="O4:O6"/>
    <mergeCell ref="P4:P6"/>
    <mergeCell ref="Q4:Q6"/>
    <mergeCell ref="R4:U4"/>
    <mergeCell ref="J5:M5"/>
    <mergeCell ref="R5:R6"/>
    <mergeCell ref="S5:S6"/>
    <mergeCell ref="T5:T6"/>
    <mergeCell ref="U5:U6"/>
    <mergeCell ref="B41:C41"/>
    <mergeCell ref="D41:E41"/>
    <mergeCell ref="J41:L41"/>
    <mergeCell ref="D42:E42"/>
    <mergeCell ref="G42:H42"/>
    <mergeCell ref="J42:L42"/>
    <mergeCell ref="D43:E43"/>
    <mergeCell ref="G43:H43"/>
    <mergeCell ref="J43:L43"/>
    <mergeCell ref="D44:E44"/>
    <mergeCell ref="G44:H44"/>
    <mergeCell ref="J44:L44"/>
  </mergeCells>
  <pageMargins left="0.59055118110236227" right="0.39370078740157483" top="0.59055118110236227" bottom="0.59055118110236227" header="0.31496062992125984" footer="0"/>
  <pageSetup paperSize="9" scale="56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published="0">
    <tabColor rgb="FF92D050"/>
    <pageSetUpPr fitToPage="1"/>
  </sheetPr>
  <dimension ref="A1:L41"/>
  <sheetViews>
    <sheetView showGridLines="0" zoomScale="96" workbookViewId="0">
      <selection activeCell="I20" sqref="I20"/>
    </sheetView>
  </sheetViews>
  <sheetFormatPr defaultColWidth="9.109375" defaultRowHeight="14.4" customHeight="1"/>
  <cols>
    <col min="1" max="1" width="31.33203125" style="29" customWidth="1"/>
    <col min="2" max="2" width="11.6640625" style="24" customWidth="1"/>
    <col min="3" max="3" width="10" style="24" customWidth="1"/>
    <col min="4" max="4" width="9" style="24" customWidth="1"/>
    <col min="5" max="6" width="13.88671875" style="24" customWidth="1"/>
    <col min="7" max="7" width="10" style="24" customWidth="1"/>
    <col min="8" max="8" width="19.6640625" style="24" customWidth="1"/>
    <col min="9" max="9" width="14.6640625" style="24" customWidth="1"/>
    <col min="10" max="10" width="24.33203125" style="24" customWidth="1"/>
    <col min="11" max="11" width="19.6640625" style="24" customWidth="1"/>
    <col min="12" max="12" width="18.44140625" style="24" customWidth="1"/>
    <col min="13" max="13" width="9.109375" style="24"/>
    <col min="14" max="15" width="1.88671875" style="24" customWidth="1"/>
    <col min="16" max="16384" width="9.109375" style="24"/>
  </cols>
  <sheetData>
    <row r="1" spans="1:12" ht="13.2">
      <c r="I1" s="96"/>
      <c r="J1" s="96"/>
      <c r="K1" s="96"/>
      <c r="L1" s="96" t="s">
        <v>249</v>
      </c>
    </row>
    <row r="2" spans="1:12" ht="26.25" customHeight="1">
      <c r="A2" s="739" t="s">
        <v>250</v>
      </c>
      <c r="B2" s="733"/>
      <c r="C2" s="733"/>
      <c r="D2" s="733"/>
      <c r="E2" s="733"/>
      <c r="F2" s="733"/>
      <c r="G2" s="733"/>
      <c r="H2" s="733"/>
      <c r="I2" s="733"/>
      <c r="J2" s="733"/>
      <c r="K2" s="733"/>
      <c r="L2" s="733"/>
    </row>
    <row r="3" spans="1:12" ht="13.2">
      <c r="A3" s="24"/>
      <c r="C3" s="694" t="s">
        <v>251</v>
      </c>
      <c r="D3" s="694"/>
      <c r="E3" s="694"/>
      <c r="F3" s="694"/>
      <c r="G3" s="694"/>
      <c r="H3" s="694"/>
      <c r="I3" s="694"/>
      <c r="J3" s="694"/>
      <c r="L3" s="102" t="s">
        <v>10</v>
      </c>
    </row>
    <row r="4" spans="1:12" ht="13.2">
      <c r="A4" s="24"/>
      <c r="K4" s="32" t="s">
        <v>15</v>
      </c>
      <c r="L4" s="31" t="s">
        <v>73</v>
      </c>
    </row>
    <row r="5" spans="1:12" ht="13.2">
      <c r="A5" s="24"/>
      <c r="K5" s="32" t="s">
        <v>252</v>
      </c>
      <c r="L5" s="33" t="s">
        <v>18</v>
      </c>
    </row>
    <row r="6" spans="1:12" ht="13.2">
      <c r="A6" s="24"/>
      <c r="K6" s="32" t="s">
        <v>20</v>
      </c>
      <c r="L6" s="103" t="str">
        <f>'1.1.Поступления'!H5</f>
        <v>2130054307</v>
      </c>
    </row>
    <row r="7" spans="1:12" ht="44.25" customHeight="1">
      <c r="A7" s="737" t="s">
        <v>22</v>
      </c>
      <c r="B7" s="737"/>
      <c r="C7" s="695" t="str">
        <f>'1.1.Поступления'!C6</f>
        <v>Автономное учреждение Чувашской Республики «Национальная телерадиокомпания Чувашии» Министерства цифрового развития, информационной политики и массовых коммуникаций Чувашской Республики</v>
      </c>
      <c r="D7" s="695"/>
      <c r="E7" s="695"/>
      <c r="F7" s="695"/>
      <c r="G7" s="695"/>
      <c r="H7" s="695"/>
      <c r="I7" s="695"/>
      <c r="J7" s="695"/>
      <c r="K7" s="32" t="s">
        <v>24</v>
      </c>
      <c r="L7" s="35">
        <f>'1.1.Поступления'!H6</f>
        <v>213001001</v>
      </c>
    </row>
    <row r="8" spans="1:12" ht="13.2">
      <c r="A8" s="740" t="s">
        <v>253</v>
      </c>
      <c r="B8" s="740"/>
      <c r="C8" s="34"/>
      <c r="D8" s="34"/>
      <c r="E8" s="34"/>
      <c r="F8" s="34"/>
      <c r="G8" s="34"/>
      <c r="H8" s="34"/>
      <c r="I8" s="34"/>
      <c r="K8" s="32"/>
      <c r="L8" s="35"/>
    </row>
    <row r="9" spans="1:12" ht="15" customHeight="1">
      <c r="A9" s="740"/>
      <c r="B9" s="740"/>
      <c r="C9" s="695" t="s">
        <v>31</v>
      </c>
      <c r="D9" s="695"/>
      <c r="E9" s="695"/>
      <c r="F9" s="695"/>
      <c r="G9" s="695"/>
      <c r="H9" s="695"/>
      <c r="I9" s="695"/>
      <c r="J9" s="695"/>
      <c r="K9" s="32" t="s">
        <v>254</v>
      </c>
      <c r="L9" s="35">
        <v>870</v>
      </c>
    </row>
    <row r="10" spans="1:12" ht="13.2">
      <c r="A10" s="737" t="s">
        <v>78</v>
      </c>
      <c r="B10" s="737"/>
      <c r="C10" s="38"/>
      <c r="D10" s="38"/>
      <c r="E10" s="38"/>
      <c r="F10" s="38"/>
      <c r="G10" s="38"/>
      <c r="H10" s="38"/>
      <c r="I10" s="38"/>
      <c r="J10" s="38"/>
      <c r="K10" s="32" t="s">
        <v>36</v>
      </c>
      <c r="L10" s="41">
        <f>'1.1.Поступления'!H8</f>
        <v>97701000</v>
      </c>
    </row>
    <row r="11" spans="1:12" ht="13.2">
      <c r="A11" s="737" t="s">
        <v>37</v>
      </c>
      <c r="B11" s="737"/>
    </row>
    <row r="12" spans="1:12" ht="13.2">
      <c r="A12" s="733" t="s">
        <v>255</v>
      </c>
      <c r="B12" s="733"/>
      <c r="C12" s="733"/>
      <c r="D12" s="733"/>
      <c r="E12" s="733"/>
      <c r="F12" s="733"/>
      <c r="G12" s="733"/>
      <c r="H12" s="733"/>
      <c r="I12" s="733"/>
      <c r="J12" s="733"/>
      <c r="K12" s="733"/>
      <c r="L12" s="733"/>
    </row>
    <row r="13" spans="1:12" ht="13.2">
      <c r="A13" s="716" t="s">
        <v>256</v>
      </c>
      <c r="B13" s="717"/>
      <c r="C13" s="690" t="s">
        <v>257</v>
      </c>
      <c r="D13" s="690" t="s">
        <v>258</v>
      </c>
      <c r="E13" s="728" t="s">
        <v>259</v>
      </c>
      <c r="F13" s="729"/>
      <c r="G13" s="730"/>
      <c r="H13" s="716" t="s">
        <v>260</v>
      </c>
      <c r="I13" s="716" t="s">
        <v>261</v>
      </c>
      <c r="J13" s="724" t="s">
        <v>262</v>
      </c>
      <c r="K13" s="724"/>
      <c r="L13" s="738"/>
    </row>
    <row r="14" spans="1:12" ht="13.2">
      <c r="A14" s="722"/>
      <c r="B14" s="726"/>
      <c r="C14" s="691"/>
      <c r="D14" s="691"/>
      <c r="E14" s="689" t="s">
        <v>263</v>
      </c>
      <c r="F14" s="725"/>
      <c r="G14" s="690" t="s">
        <v>264</v>
      </c>
      <c r="H14" s="722"/>
      <c r="I14" s="722"/>
      <c r="J14" s="689" t="s">
        <v>265</v>
      </c>
      <c r="K14" s="725" t="s">
        <v>266</v>
      </c>
      <c r="L14" s="725" t="s">
        <v>267</v>
      </c>
    </row>
    <row r="15" spans="1:12" ht="13.2">
      <c r="A15" s="723"/>
      <c r="B15" s="727"/>
      <c r="C15" s="692"/>
      <c r="D15" s="692"/>
      <c r="E15" s="42" t="s">
        <v>268</v>
      </c>
      <c r="F15" s="42" t="s">
        <v>269</v>
      </c>
      <c r="G15" s="692"/>
      <c r="H15" s="723"/>
      <c r="I15" s="723"/>
      <c r="J15" s="689"/>
      <c r="K15" s="725"/>
      <c r="L15" s="725"/>
    </row>
    <row r="16" spans="1:12" ht="13.2">
      <c r="A16" s="716">
        <v>1</v>
      </c>
      <c r="B16" s="717"/>
      <c r="C16" s="43">
        <v>2</v>
      </c>
      <c r="D16" s="43">
        <v>3</v>
      </c>
      <c r="E16" s="106">
        <v>4</v>
      </c>
      <c r="F16" s="43">
        <v>5</v>
      </c>
      <c r="G16" s="43">
        <v>6</v>
      </c>
      <c r="H16" s="112">
        <v>7</v>
      </c>
      <c r="I16" s="43">
        <v>8</v>
      </c>
      <c r="J16" s="43">
        <v>9</v>
      </c>
      <c r="K16" s="112">
        <v>10</v>
      </c>
      <c r="L16" s="43">
        <v>11</v>
      </c>
    </row>
    <row r="17" spans="1:12" ht="36.75" customHeight="1">
      <c r="A17" s="734" t="s">
        <v>270</v>
      </c>
      <c r="B17" s="734"/>
      <c r="C17" s="110" t="s">
        <v>271</v>
      </c>
      <c r="D17" s="113">
        <v>1000</v>
      </c>
      <c r="E17" s="114" t="s">
        <v>272</v>
      </c>
      <c r="F17" s="115">
        <v>354</v>
      </c>
      <c r="G17" s="50">
        <f t="shared" ref="G17:G19" si="0">H17/I17</f>
        <v>78676.521164021164</v>
      </c>
      <c r="H17" s="50">
        <v>2379178</v>
      </c>
      <c r="I17" s="116">
        <v>30.24</v>
      </c>
      <c r="J17" s="117" t="s">
        <v>273</v>
      </c>
      <c r="K17" s="118">
        <v>44950</v>
      </c>
      <c r="L17" s="119">
        <v>8</v>
      </c>
    </row>
    <row r="18" spans="1:12" ht="36.75" customHeight="1">
      <c r="A18" s="734" t="s">
        <v>274</v>
      </c>
      <c r="B18" s="734"/>
      <c r="C18" s="120" t="s">
        <v>271</v>
      </c>
      <c r="D18" s="121">
        <v>2000</v>
      </c>
      <c r="E18" s="109" t="s">
        <v>272</v>
      </c>
      <c r="F18" s="109">
        <v>354</v>
      </c>
      <c r="G18" s="54">
        <f t="shared" si="0"/>
        <v>77074.14634146342</v>
      </c>
      <c r="H18" s="54">
        <v>3033638.4</v>
      </c>
      <c r="I18" s="122">
        <v>39.36</v>
      </c>
      <c r="J18" s="123" t="s">
        <v>273</v>
      </c>
      <c r="K18" s="124">
        <v>44950</v>
      </c>
      <c r="L18" s="125">
        <v>8</v>
      </c>
    </row>
    <row r="19" spans="1:12" ht="36.75" customHeight="1">
      <c r="A19" s="734" t="s">
        <v>275</v>
      </c>
      <c r="B19" s="734"/>
      <c r="C19" s="110" t="s">
        <v>276</v>
      </c>
      <c r="D19" s="121">
        <v>3000</v>
      </c>
      <c r="E19" s="109" t="s">
        <v>272</v>
      </c>
      <c r="F19" s="109">
        <v>354</v>
      </c>
      <c r="G19" s="54">
        <f t="shared" si="0"/>
        <v>116865.02147732949</v>
      </c>
      <c r="H19" s="54">
        <v>21057908.219999999</v>
      </c>
      <c r="I19" s="122">
        <v>180.19</v>
      </c>
      <c r="J19" s="123" t="s">
        <v>273</v>
      </c>
      <c r="K19" s="124">
        <v>44950</v>
      </c>
      <c r="L19" s="125">
        <v>8</v>
      </c>
    </row>
    <row r="20" spans="1:12" ht="13.2">
      <c r="A20" s="735" t="s">
        <v>239</v>
      </c>
      <c r="B20" s="735"/>
      <c r="C20" s="736"/>
      <c r="D20" s="126">
        <v>9000</v>
      </c>
      <c r="E20" s="127" t="s">
        <v>157</v>
      </c>
      <c r="F20" s="128" t="s">
        <v>157</v>
      </c>
      <c r="G20" s="129" t="s">
        <v>157</v>
      </c>
      <c r="H20" s="81">
        <f>H17+H18+H19</f>
        <v>26470724.619999997</v>
      </c>
      <c r="I20" s="130" t="s">
        <v>277</v>
      </c>
      <c r="J20" s="131"/>
      <c r="K20" s="127" t="s">
        <v>157</v>
      </c>
      <c r="L20" s="132" t="s">
        <v>157</v>
      </c>
    </row>
    <row r="21" spans="1:12" ht="13.2">
      <c r="A21" s="732" t="s">
        <v>278</v>
      </c>
      <c r="B21" s="733"/>
      <c r="C21" s="733"/>
      <c r="D21" s="733"/>
      <c r="E21" s="733"/>
      <c r="F21" s="733"/>
      <c r="G21" s="733"/>
      <c r="H21" s="733"/>
      <c r="I21" s="733"/>
      <c r="J21" s="733"/>
      <c r="K21" s="733"/>
      <c r="L21" s="733"/>
    </row>
    <row r="22" spans="1:12" ht="13.2">
      <c r="A22" s="716" t="s">
        <v>279</v>
      </c>
      <c r="B22" s="717"/>
      <c r="C22" s="690" t="s">
        <v>257</v>
      </c>
      <c r="D22" s="690" t="s">
        <v>258</v>
      </c>
      <c r="E22" s="728" t="s">
        <v>280</v>
      </c>
      <c r="F22" s="729"/>
      <c r="G22" s="730"/>
      <c r="H22" s="716" t="s">
        <v>281</v>
      </c>
      <c r="I22" s="716" t="s">
        <v>261</v>
      </c>
      <c r="J22" s="724" t="s">
        <v>262</v>
      </c>
      <c r="K22" s="724"/>
      <c r="L22" s="724"/>
    </row>
    <row r="23" spans="1:12" ht="13.2">
      <c r="A23" s="722"/>
      <c r="B23" s="726"/>
      <c r="C23" s="691"/>
      <c r="D23" s="691"/>
      <c r="E23" s="689" t="s">
        <v>263</v>
      </c>
      <c r="F23" s="725"/>
      <c r="G23" s="716" t="s">
        <v>264</v>
      </c>
      <c r="H23" s="722"/>
      <c r="I23" s="722"/>
      <c r="J23" s="689" t="s">
        <v>265</v>
      </c>
      <c r="K23" s="725" t="s">
        <v>266</v>
      </c>
      <c r="L23" s="725" t="s">
        <v>267</v>
      </c>
    </row>
    <row r="24" spans="1:12" ht="13.2">
      <c r="A24" s="723"/>
      <c r="B24" s="727"/>
      <c r="C24" s="692"/>
      <c r="D24" s="692"/>
      <c r="E24" s="42" t="s">
        <v>268</v>
      </c>
      <c r="F24" s="42" t="s">
        <v>269</v>
      </c>
      <c r="G24" s="723"/>
      <c r="H24" s="723"/>
      <c r="I24" s="723"/>
      <c r="J24" s="689"/>
      <c r="K24" s="725"/>
      <c r="L24" s="725"/>
    </row>
    <row r="25" spans="1:12" ht="13.2">
      <c r="A25" s="716">
        <v>1</v>
      </c>
      <c r="B25" s="717"/>
      <c r="C25" s="43">
        <v>2</v>
      </c>
      <c r="D25" s="43">
        <v>3</v>
      </c>
      <c r="E25" s="43">
        <v>4</v>
      </c>
      <c r="F25" s="43">
        <v>5</v>
      </c>
      <c r="G25" s="43">
        <v>6</v>
      </c>
      <c r="H25" s="112">
        <v>7</v>
      </c>
      <c r="I25" s="43">
        <v>8</v>
      </c>
      <c r="J25" s="42">
        <v>9</v>
      </c>
      <c r="K25" s="42">
        <v>10</v>
      </c>
      <c r="L25" s="42">
        <v>11</v>
      </c>
    </row>
    <row r="26" spans="1:12" ht="13.2">
      <c r="A26" s="728"/>
      <c r="B26" s="730"/>
      <c r="C26" s="133"/>
      <c r="D26" s="134">
        <v>1000</v>
      </c>
      <c r="E26" s="135"/>
      <c r="F26" s="136"/>
      <c r="G26" s="136"/>
      <c r="H26" s="50"/>
      <c r="I26" s="137"/>
      <c r="J26" s="138"/>
      <c r="K26" s="139"/>
      <c r="L26" s="140"/>
    </row>
    <row r="27" spans="1:12" ht="13.2">
      <c r="A27" s="689"/>
      <c r="B27" s="689"/>
      <c r="C27" s="133"/>
      <c r="D27" s="141">
        <v>2000</v>
      </c>
      <c r="E27" s="142"/>
      <c r="F27" s="143"/>
      <c r="G27" s="143"/>
      <c r="H27" s="143"/>
      <c r="I27" s="144"/>
      <c r="J27" s="145"/>
      <c r="K27" s="140"/>
      <c r="L27" s="140"/>
    </row>
    <row r="28" spans="1:12" ht="13.2">
      <c r="A28" s="731" t="s">
        <v>239</v>
      </c>
      <c r="B28" s="720"/>
      <c r="C28" s="720"/>
      <c r="D28" s="126">
        <v>9000</v>
      </c>
      <c r="E28" s="146" t="s">
        <v>157</v>
      </c>
      <c r="F28" s="127" t="s">
        <v>157</v>
      </c>
      <c r="G28" s="81"/>
      <c r="H28" s="81"/>
      <c r="I28" s="147" t="s">
        <v>277</v>
      </c>
      <c r="J28" s="148" t="s">
        <v>157</v>
      </c>
      <c r="K28" s="107" t="s">
        <v>157</v>
      </c>
      <c r="L28" s="42" t="s">
        <v>157</v>
      </c>
    </row>
    <row r="29" spans="1:12" ht="13.2">
      <c r="A29" s="732" t="s">
        <v>282</v>
      </c>
      <c r="B29" s="733"/>
      <c r="C29" s="733"/>
      <c r="D29" s="733"/>
      <c r="E29" s="733"/>
      <c r="F29" s="733"/>
      <c r="G29" s="733"/>
      <c r="H29" s="733"/>
      <c r="I29" s="733"/>
      <c r="J29" s="733"/>
      <c r="K29" s="733"/>
      <c r="L29" s="733"/>
    </row>
    <row r="30" spans="1:12" ht="13.2">
      <c r="A30" s="716" t="s">
        <v>283</v>
      </c>
      <c r="B30" s="717"/>
      <c r="C30" s="690" t="s">
        <v>257</v>
      </c>
      <c r="D30" s="690" t="s">
        <v>258</v>
      </c>
      <c r="E30" s="728" t="s">
        <v>284</v>
      </c>
      <c r="F30" s="729"/>
      <c r="G30" s="730"/>
      <c r="H30" s="716" t="s">
        <v>285</v>
      </c>
      <c r="I30" s="716" t="s">
        <v>261</v>
      </c>
      <c r="J30" s="724" t="s">
        <v>262</v>
      </c>
      <c r="K30" s="724"/>
      <c r="L30" s="724"/>
    </row>
    <row r="31" spans="1:12" ht="13.2">
      <c r="A31" s="722"/>
      <c r="B31" s="726"/>
      <c r="C31" s="691"/>
      <c r="D31" s="691"/>
      <c r="E31" s="689" t="s">
        <v>263</v>
      </c>
      <c r="F31" s="725"/>
      <c r="G31" s="690" t="s">
        <v>264</v>
      </c>
      <c r="H31" s="722"/>
      <c r="I31" s="722"/>
      <c r="J31" s="689" t="s">
        <v>265</v>
      </c>
      <c r="K31" s="725" t="s">
        <v>266</v>
      </c>
      <c r="L31" s="725" t="s">
        <v>267</v>
      </c>
    </row>
    <row r="32" spans="1:12" ht="13.2">
      <c r="A32" s="723"/>
      <c r="B32" s="727"/>
      <c r="C32" s="692"/>
      <c r="D32" s="692"/>
      <c r="E32" s="42" t="s">
        <v>268</v>
      </c>
      <c r="F32" s="42" t="s">
        <v>269</v>
      </c>
      <c r="G32" s="692"/>
      <c r="H32" s="723"/>
      <c r="I32" s="723"/>
      <c r="J32" s="689"/>
      <c r="K32" s="725"/>
      <c r="L32" s="725"/>
    </row>
    <row r="33" spans="1:12" ht="13.2">
      <c r="A33" s="716">
        <v>1</v>
      </c>
      <c r="B33" s="717"/>
      <c r="C33" s="43">
        <v>2</v>
      </c>
      <c r="D33" s="43">
        <v>3</v>
      </c>
      <c r="E33" s="106">
        <v>4</v>
      </c>
      <c r="F33" s="43">
        <v>5</v>
      </c>
      <c r="G33" s="128">
        <v>6</v>
      </c>
      <c r="H33" s="128">
        <v>7</v>
      </c>
      <c r="I33" s="43">
        <v>8</v>
      </c>
      <c r="J33" s="42">
        <v>9</v>
      </c>
      <c r="K33" s="42">
        <v>10</v>
      </c>
      <c r="L33" s="42">
        <v>11</v>
      </c>
    </row>
    <row r="34" spans="1:12" ht="13.2">
      <c r="A34" s="718"/>
      <c r="B34" s="719"/>
      <c r="C34" s="107"/>
      <c r="D34" s="134">
        <v>1000</v>
      </c>
      <c r="E34" s="149"/>
      <c r="F34" s="150"/>
      <c r="G34" s="150"/>
      <c r="H34" s="151"/>
      <c r="I34" s="152"/>
      <c r="J34" s="153"/>
      <c r="K34" s="154"/>
      <c r="L34" s="154"/>
    </row>
    <row r="35" spans="1:12" ht="13.2">
      <c r="A35" s="689"/>
      <c r="B35" s="689"/>
      <c r="C35" s="133"/>
      <c r="D35" s="141">
        <v>2000</v>
      </c>
      <c r="E35" s="108"/>
      <c r="F35" s="42"/>
      <c r="G35" s="42"/>
      <c r="H35" s="42"/>
      <c r="I35" s="155"/>
      <c r="J35" s="156"/>
      <c r="K35" s="154"/>
      <c r="L35" s="154"/>
    </row>
    <row r="36" spans="1:12" ht="13.2">
      <c r="A36" s="720" t="s">
        <v>239</v>
      </c>
      <c r="B36" s="720"/>
      <c r="C36" s="720"/>
      <c r="D36" s="126">
        <v>9000</v>
      </c>
      <c r="E36" s="157" t="s">
        <v>157</v>
      </c>
      <c r="F36" s="128" t="s">
        <v>157</v>
      </c>
      <c r="G36" s="158"/>
      <c r="H36" s="158"/>
      <c r="I36" s="159" t="s">
        <v>277</v>
      </c>
      <c r="J36" s="148" t="s">
        <v>157</v>
      </c>
      <c r="K36" s="107" t="s">
        <v>157</v>
      </c>
      <c r="L36" s="42" t="s">
        <v>157</v>
      </c>
    </row>
    <row r="37" spans="1:12" ht="26.4">
      <c r="A37" s="105" t="s">
        <v>241</v>
      </c>
      <c r="B37" s="721" t="s">
        <v>59</v>
      </c>
      <c r="C37" s="721"/>
      <c r="D37" s="721"/>
      <c r="F37" s="161"/>
      <c r="G37" s="162"/>
      <c r="H37" s="163"/>
      <c r="J37" s="714" t="s">
        <v>242</v>
      </c>
      <c r="K37" s="714"/>
    </row>
    <row r="38" spans="1:12" ht="13.2">
      <c r="A38" s="165"/>
      <c r="B38" s="712" t="s">
        <v>61</v>
      </c>
      <c r="C38" s="712"/>
      <c r="D38" s="712"/>
      <c r="F38" s="713" t="s">
        <v>243</v>
      </c>
      <c r="G38" s="713"/>
      <c r="H38" s="713"/>
      <c r="J38" s="712" t="s">
        <v>62</v>
      </c>
      <c r="K38" s="712"/>
    </row>
    <row r="39" spans="1:12" ht="21" customHeight="1">
      <c r="A39" s="165" t="s">
        <v>63</v>
      </c>
      <c r="B39" s="715" t="s">
        <v>244</v>
      </c>
      <c r="C39" s="715"/>
      <c r="D39" s="715"/>
      <c r="F39" s="714" t="s">
        <v>245</v>
      </c>
      <c r="G39" s="714"/>
      <c r="H39" s="714"/>
      <c r="J39" s="714" t="s">
        <v>246</v>
      </c>
      <c r="K39" s="714"/>
    </row>
    <row r="40" spans="1:12" ht="15" customHeight="1">
      <c r="A40" s="96"/>
      <c r="B40" s="712" t="s">
        <v>61</v>
      </c>
      <c r="C40" s="712"/>
      <c r="D40" s="712"/>
      <c r="F40" s="713" t="s">
        <v>247</v>
      </c>
      <c r="G40" s="713"/>
      <c r="H40" s="713"/>
      <c r="J40" s="712" t="s">
        <v>66</v>
      </c>
      <c r="K40" s="712"/>
      <c r="L40" s="91"/>
    </row>
    <row r="41" spans="1:12" ht="12.75" customHeight="1">
      <c r="A41" s="165" t="s">
        <v>248</v>
      </c>
      <c r="B41" s="96"/>
      <c r="C41" s="167"/>
      <c r="D41" s="167"/>
      <c r="E41" s="168"/>
      <c r="F41" s="167"/>
      <c r="G41" s="167"/>
      <c r="H41" s="167"/>
    </row>
  </sheetData>
  <mergeCells count="71">
    <mergeCell ref="A2:L2"/>
    <mergeCell ref="C3:J3"/>
    <mergeCell ref="A7:B7"/>
    <mergeCell ref="C7:J7"/>
    <mergeCell ref="A8:B9"/>
    <mergeCell ref="C9:J9"/>
    <mergeCell ref="A10:B10"/>
    <mergeCell ref="A11:B11"/>
    <mergeCell ref="A12:L12"/>
    <mergeCell ref="A13:B15"/>
    <mergeCell ref="C13:C15"/>
    <mergeCell ref="D13:D15"/>
    <mergeCell ref="E13:G13"/>
    <mergeCell ref="H13:H15"/>
    <mergeCell ref="I13:I15"/>
    <mergeCell ref="J13:L13"/>
    <mergeCell ref="E14:F14"/>
    <mergeCell ref="G14:G15"/>
    <mergeCell ref="J14:J15"/>
    <mergeCell ref="K14:K15"/>
    <mergeCell ref="L14:L15"/>
    <mergeCell ref="A16:B16"/>
    <mergeCell ref="A17:B17"/>
    <mergeCell ref="A18:B18"/>
    <mergeCell ref="A19:B19"/>
    <mergeCell ref="A20:C20"/>
    <mergeCell ref="A21:L21"/>
    <mergeCell ref="A22:B24"/>
    <mergeCell ref="C22:C24"/>
    <mergeCell ref="D22:D24"/>
    <mergeCell ref="E22:G22"/>
    <mergeCell ref="H22:H24"/>
    <mergeCell ref="I22:I24"/>
    <mergeCell ref="J22:L22"/>
    <mergeCell ref="E23:F23"/>
    <mergeCell ref="G23:G24"/>
    <mergeCell ref="J23:J24"/>
    <mergeCell ref="K23:K24"/>
    <mergeCell ref="L23:L24"/>
    <mergeCell ref="A25:B25"/>
    <mergeCell ref="A26:B26"/>
    <mergeCell ref="A27:B27"/>
    <mergeCell ref="A28:C28"/>
    <mergeCell ref="A29:L29"/>
    <mergeCell ref="A30:B32"/>
    <mergeCell ref="C30:C32"/>
    <mergeCell ref="D30:D32"/>
    <mergeCell ref="E30:G30"/>
    <mergeCell ref="H30:H32"/>
    <mergeCell ref="I30:I32"/>
    <mergeCell ref="J30:L30"/>
    <mergeCell ref="E31:F31"/>
    <mergeCell ref="G31:G32"/>
    <mergeCell ref="J31:J32"/>
    <mergeCell ref="K31:K32"/>
    <mergeCell ref="L31:L32"/>
    <mergeCell ref="A33:B33"/>
    <mergeCell ref="A34:B34"/>
    <mergeCell ref="A35:B35"/>
    <mergeCell ref="A36:C36"/>
    <mergeCell ref="B37:D37"/>
    <mergeCell ref="B40:D40"/>
    <mergeCell ref="F40:H40"/>
    <mergeCell ref="J40:K40"/>
    <mergeCell ref="J37:K37"/>
    <mergeCell ref="B38:D38"/>
    <mergeCell ref="F38:H38"/>
    <mergeCell ref="J38:K38"/>
    <mergeCell ref="B39:D39"/>
    <mergeCell ref="F39:H39"/>
    <mergeCell ref="J39:K39"/>
  </mergeCells>
  <pageMargins left="0.59055100000000005" right="0.39370099999999991" top="0.59055100000000005" bottom="0.39370099999999991" header="0.15748000000000001" footer="0"/>
  <pageSetup paperSize="9" scale="69" orientation="landscape" useFirstPageNumber="1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published="0">
    <tabColor rgb="FF00B0F0"/>
  </sheetPr>
  <dimension ref="A1:FY28"/>
  <sheetViews>
    <sheetView topLeftCell="LW1" zoomScale="90" workbookViewId="0">
      <selection activeCell="D9" sqref="D9:J9"/>
    </sheetView>
  </sheetViews>
  <sheetFormatPr defaultColWidth="9.109375" defaultRowHeight="13.2" customHeight="1"/>
  <cols>
    <col min="1" max="1" width="25.88671875" style="169" customWidth="1"/>
    <col min="2" max="2" width="11.5546875" style="169" customWidth="1"/>
    <col min="3" max="3" width="10.109375" style="169" customWidth="1"/>
    <col min="4" max="4" width="11.44140625" style="169" customWidth="1"/>
    <col min="5" max="5" width="15.33203125" style="169" customWidth="1"/>
    <col min="6" max="6" width="9" style="169" customWidth="1"/>
    <col min="7" max="7" width="17.88671875" style="169" customWidth="1"/>
    <col min="8" max="8" width="15.5546875" style="169" customWidth="1"/>
    <col min="9" max="9" width="13.5546875" style="169" customWidth="1"/>
    <col min="10" max="10" width="16.33203125" style="169" customWidth="1"/>
    <col min="11" max="12" width="12.6640625" style="169" customWidth="1"/>
    <col min="13" max="13" width="17.6640625" style="169" customWidth="1"/>
    <col min="14" max="181" width="9.109375" customWidth="1"/>
    <col min="182" max="16384" width="9.109375" style="23"/>
  </cols>
  <sheetData>
    <row r="1" spans="1:13" ht="13.2" customHeight="1">
      <c r="M1" s="169" t="s">
        <v>286</v>
      </c>
    </row>
    <row r="2" spans="1:13" ht="42.75" customHeight="1">
      <c r="A2" s="758" t="s">
        <v>287</v>
      </c>
      <c r="B2" s="758"/>
      <c r="C2" s="758"/>
      <c r="D2" s="758"/>
      <c r="E2" s="758"/>
      <c r="F2" s="758"/>
      <c r="G2" s="758"/>
      <c r="H2" s="758"/>
      <c r="I2" s="758"/>
      <c r="J2" s="758"/>
      <c r="K2" s="758"/>
      <c r="L2" s="758"/>
      <c r="M2" s="758"/>
    </row>
    <row r="3" spans="1:13" ht="12.75" customHeight="1">
      <c r="A3" s="170"/>
      <c r="B3" s="170"/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</row>
    <row r="4" spans="1:13" ht="14.4">
      <c r="A4" s="171"/>
      <c r="B4" s="171"/>
      <c r="C4" s="171"/>
      <c r="D4" s="171"/>
      <c r="E4" s="759" t="s">
        <v>288</v>
      </c>
      <c r="F4" s="759"/>
      <c r="G4" s="759"/>
      <c r="H4" s="759"/>
      <c r="I4" s="759"/>
      <c r="J4" s="172"/>
      <c r="K4" s="172"/>
      <c r="L4" s="173"/>
      <c r="M4" s="174" t="s">
        <v>10</v>
      </c>
    </row>
    <row r="5" spans="1:13" ht="14.4">
      <c r="A5" s="24" t="s">
        <v>289</v>
      </c>
      <c r="B5" s="24"/>
      <c r="C5" s="24"/>
      <c r="D5" s="24"/>
      <c r="E5" s="24"/>
      <c r="F5" s="694" t="s">
        <v>290</v>
      </c>
      <c r="G5" s="694"/>
      <c r="H5" s="694"/>
      <c r="I5" s="694"/>
      <c r="J5" s="694"/>
      <c r="K5" s="175"/>
      <c r="L5" s="176" t="s">
        <v>72</v>
      </c>
      <c r="M5" s="31" t="s">
        <v>73</v>
      </c>
    </row>
    <row r="6" spans="1:13" ht="14.4">
      <c r="A6" s="171"/>
      <c r="B6" s="171"/>
      <c r="C6" s="171"/>
      <c r="D6" s="171"/>
      <c r="E6" s="171"/>
      <c r="F6" s="171"/>
      <c r="G6" s="171"/>
      <c r="H6" s="171"/>
      <c r="I6" s="171"/>
      <c r="J6" s="172"/>
      <c r="K6" s="757" t="s">
        <v>252</v>
      </c>
      <c r="L6" s="760"/>
      <c r="M6" s="177" t="s">
        <v>18</v>
      </c>
    </row>
    <row r="7" spans="1:13" ht="14.4">
      <c r="A7" s="178"/>
      <c r="B7" s="178"/>
      <c r="C7" s="178"/>
      <c r="D7" s="178"/>
      <c r="E7" s="178"/>
      <c r="F7" s="178"/>
      <c r="G7" s="178"/>
      <c r="H7" s="178"/>
      <c r="I7" s="178"/>
      <c r="J7" s="172"/>
      <c r="K7" s="179"/>
      <c r="L7" s="175" t="s">
        <v>20</v>
      </c>
      <c r="M7" s="180" t="str">
        <f>'2.Сверх ГЗ'!L6</f>
        <v>2130054307</v>
      </c>
    </row>
    <row r="8" spans="1:13" ht="48" customHeight="1">
      <c r="A8" s="742" t="s">
        <v>22</v>
      </c>
      <c r="B8" s="742"/>
      <c r="C8" s="742"/>
      <c r="D8" s="695" t="str">
        <f>'1.1.Поступления'!C6</f>
        <v>Автономное учреждение Чувашской Республики «Национальная телерадиокомпания Чувашии» Министерства цифрового развития, информационной политики и массовых коммуникаций Чувашской Республики</v>
      </c>
      <c r="E8" s="695"/>
      <c r="F8" s="695"/>
      <c r="G8" s="695"/>
      <c r="H8" s="695"/>
      <c r="I8" s="695"/>
      <c r="J8" s="695"/>
      <c r="K8" s="176"/>
      <c r="L8" s="175" t="s">
        <v>24</v>
      </c>
      <c r="M8" s="182">
        <f>'2.Сверх ГЗ'!L7</f>
        <v>213001001</v>
      </c>
    </row>
    <row r="9" spans="1:13" ht="32.25" customHeight="1">
      <c r="A9" s="742" t="s">
        <v>253</v>
      </c>
      <c r="B9" s="742"/>
      <c r="C9" s="742"/>
      <c r="D9" s="756" t="s">
        <v>31</v>
      </c>
      <c r="E9" s="756"/>
      <c r="F9" s="756"/>
      <c r="G9" s="756"/>
      <c r="H9" s="756"/>
      <c r="I9" s="756"/>
      <c r="J9" s="756"/>
      <c r="K9" s="757" t="s">
        <v>254</v>
      </c>
      <c r="L9" s="757"/>
      <c r="M9" s="182">
        <v>870</v>
      </c>
    </row>
    <row r="10" spans="1:13" ht="16.5" customHeight="1">
      <c r="A10" s="742" t="s">
        <v>291</v>
      </c>
      <c r="B10" s="742"/>
      <c r="C10" s="742"/>
      <c r="D10" s="183"/>
      <c r="E10" s="183"/>
      <c r="F10" s="183"/>
      <c r="G10" s="183"/>
      <c r="H10" s="183"/>
      <c r="I10" s="183"/>
      <c r="J10" s="183"/>
      <c r="K10" s="176"/>
      <c r="L10" s="175" t="s">
        <v>36</v>
      </c>
      <c r="M10" s="184">
        <f>'2.Сверх ГЗ'!L10</f>
        <v>97701000</v>
      </c>
    </row>
    <row r="11" spans="1:13" ht="13.5" customHeight="1">
      <c r="A11" s="744" t="s">
        <v>37</v>
      </c>
      <c r="B11" s="744"/>
      <c r="C11" s="744"/>
      <c r="D11" s="185"/>
      <c r="E11" s="185"/>
      <c r="F11" s="171"/>
      <c r="G11" s="171"/>
      <c r="H11" s="171"/>
      <c r="I11" s="171"/>
      <c r="J11" s="172"/>
      <c r="K11" s="172"/>
      <c r="L11" s="185"/>
    </row>
    <row r="12" spans="1:13" ht="8.25" customHeight="1">
      <c r="C12" s="170"/>
      <c r="D12" s="170"/>
      <c r="E12" s="170"/>
      <c r="F12" s="170"/>
      <c r="G12" s="170"/>
      <c r="H12" s="170"/>
      <c r="I12" s="170"/>
      <c r="J12" s="170"/>
      <c r="K12" s="170"/>
      <c r="L12" s="170"/>
      <c r="M12" s="186"/>
    </row>
    <row r="13" spans="1:13" ht="46.5" customHeight="1">
      <c r="A13" s="754" t="s">
        <v>292</v>
      </c>
      <c r="B13" s="754"/>
      <c r="C13" s="754"/>
      <c r="D13" s="754"/>
      <c r="E13" s="754"/>
      <c r="F13" s="755" t="s">
        <v>258</v>
      </c>
      <c r="G13" s="755" t="s">
        <v>293</v>
      </c>
      <c r="H13" s="755" t="s">
        <v>294</v>
      </c>
      <c r="I13" s="755" t="s">
        <v>295</v>
      </c>
      <c r="J13" s="746" t="s">
        <v>296</v>
      </c>
      <c r="K13" s="748" t="s">
        <v>297</v>
      </c>
      <c r="L13" s="749"/>
      <c r="M13" s="750" t="s">
        <v>298</v>
      </c>
    </row>
    <row r="14" spans="1:13" ht="54.75" customHeight="1">
      <c r="A14" s="187" t="s">
        <v>268</v>
      </c>
      <c r="B14" s="187" t="s">
        <v>20</v>
      </c>
      <c r="C14" s="187" t="s">
        <v>299</v>
      </c>
      <c r="D14" s="187" t="s">
        <v>300</v>
      </c>
      <c r="E14" s="187" t="s">
        <v>301</v>
      </c>
      <c r="F14" s="751"/>
      <c r="G14" s="751"/>
      <c r="H14" s="751"/>
      <c r="I14" s="751"/>
      <c r="J14" s="747"/>
      <c r="K14" s="188" t="s">
        <v>302</v>
      </c>
      <c r="L14" s="189" t="s">
        <v>303</v>
      </c>
      <c r="M14" s="751"/>
    </row>
    <row r="15" spans="1:13" s="169" customFormat="1" ht="13.5" customHeight="1">
      <c r="A15" s="190">
        <v>1</v>
      </c>
      <c r="B15" s="190">
        <v>2</v>
      </c>
      <c r="C15" s="190">
        <v>3</v>
      </c>
      <c r="D15" s="190">
        <v>4</v>
      </c>
      <c r="E15" s="190">
        <v>5</v>
      </c>
      <c r="F15" s="191">
        <v>6</v>
      </c>
      <c r="G15" s="192">
        <v>7</v>
      </c>
      <c r="H15" s="193">
        <v>8</v>
      </c>
      <c r="I15" s="191">
        <v>9</v>
      </c>
      <c r="J15" s="191">
        <v>10</v>
      </c>
      <c r="K15" s="194">
        <v>11</v>
      </c>
      <c r="L15" s="193">
        <v>12</v>
      </c>
      <c r="M15" s="195">
        <v>13</v>
      </c>
    </row>
    <row r="16" spans="1:13" ht="13.5" customHeight="1">
      <c r="A16" s="196"/>
      <c r="B16" s="197"/>
      <c r="C16" s="198"/>
      <c r="D16" s="198"/>
      <c r="E16" s="198"/>
      <c r="F16" s="199">
        <v>1000</v>
      </c>
      <c r="G16" s="200"/>
      <c r="H16" s="200"/>
      <c r="I16" s="200"/>
      <c r="J16" s="201"/>
      <c r="K16" s="202"/>
      <c r="L16" s="203"/>
      <c r="M16" s="204"/>
    </row>
    <row r="17" spans="1:13" ht="14.4">
      <c r="A17" s="205"/>
      <c r="B17" s="205"/>
      <c r="C17" s="197"/>
      <c r="D17" s="197"/>
      <c r="E17" s="197"/>
      <c r="F17" s="206">
        <v>2000</v>
      </c>
      <c r="G17" s="206"/>
      <c r="H17" s="206"/>
      <c r="I17" s="206"/>
      <c r="J17" s="207"/>
      <c r="K17" s="208"/>
      <c r="L17" s="197"/>
      <c r="M17" s="209"/>
    </row>
    <row r="18" spans="1:13" ht="14.4" customHeight="1">
      <c r="A18" s="205"/>
      <c r="B18" s="205"/>
      <c r="C18" s="197"/>
      <c r="D18" s="197"/>
      <c r="E18" s="197"/>
      <c r="F18" s="210"/>
      <c r="G18" s="210"/>
      <c r="H18" s="210"/>
      <c r="I18" s="210"/>
      <c r="J18" s="197"/>
      <c r="K18" s="208"/>
      <c r="L18" s="197"/>
      <c r="M18" s="211"/>
    </row>
    <row r="19" spans="1:13" ht="14.4">
      <c r="A19" s="752" t="s">
        <v>239</v>
      </c>
      <c r="B19" s="752"/>
      <c r="C19" s="752"/>
      <c r="D19" s="752"/>
      <c r="E19" s="753"/>
      <c r="F19" s="212">
        <v>9000</v>
      </c>
      <c r="G19" s="213"/>
      <c r="H19" s="214"/>
      <c r="I19" s="214"/>
      <c r="J19" s="213"/>
      <c r="K19" s="213"/>
      <c r="L19" s="213"/>
      <c r="M19" s="213"/>
    </row>
    <row r="20" spans="1:13" ht="12.75" customHeight="1">
      <c r="A20" s="215"/>
      <c r="B20" s="215"/>
      <c r="C20" s="215"/>
      <c r="D20" s="215"/>
      <c r="E20" s="215"/>
      <c r="F20" s="216"/>
      <c r="G20" s="178"/>
      <c r="H20" s="178"/>
      <c r="I20" s="178"/>
      <c r="L20" s="178"/>
    </row>
    <row r="21" spans="1:13" ht="40.200000000000003">
      <c r="A21" s="85" t="s">
        <v>304</v>
      </c>
      <c r="B21" s="698" t="s">
        <v>59</v>
      </c>
      <c r="C21" s="698"/>
      <c r="D21" s="698"/>
      <c r="E21" s="23"/>
      <c r="F21" s="88"/>
      <c r="G21" s="217"/>
      <c r="H21" s="86"/>
      <c r="I21" s="23"/>
      <c r="J21" s="699" t="s">
        <v>242</v>
      </c>
      <c r="K21" s="699"/>
      <c r="L21" s="23"/>
    </row>
    <row r="22" spans="1:13" ht="18.75" customHeight="1">
      <c r="A22" s="90"/>
      <c r="B22" s="700" t="s">
        <v>61</v>
      </c>
      <c r="C22" s="700"/>
      <c r="D22" s="700"/>
      <c r="E22" s="23"/>
      <c r="F22" s="741" t="s">
        <v>243</v>
      </c>
      <c r="G22" s="741"/>
      <c r="H22" s="741"/>
      <c r="I22" s="23"/>
      <c r="J22" s="700" t="s">
        <v>62</v>
      </c>
      <c r="K22" s="700"/>
      <c r="L22" s="23"/>
    </row>
    <row r="23" spans="1:13" ht="20.25" customHeight="1">
      <c r="A23" s="90" t="s">
        <v>63</v>
      </c>
      <c r="B23" s="697" t="s">
        <v>244</v>
      </c>
      <c r="C23" s="697"/>
      <c r="D23" s="697"/>
      <c r="E23" s="23"/>
      <c r="F23" s="699" t="s">
        <v>245</v>
      </c>
      <c r="G23" s="699"/>
      <c r="H23" s="699"/>
      <c r="I23" s="23"/>
      <c r="J23" s="699" t="s">
        <v>246</v>
      </c>
      <c r="K23" s="699"/>
      <c r="L23" s="23"/>
    </row>
    <row r="24" spans="1:13" ht="15" customHeight="1">
      <c r="A24" s="97"/>
      <c r="B24" s="700" t="s">
        <v>61</v>
      </c>
      <c r="C24" s="700"/>
      <c r="D24" s="700"/>
      <c r="E24" s="23"/>
      <c r="F24" s="741" t="s">
        <v>247</v>
      </c>
      <c r="G24" s="741"/>
      <c r="H24" s="741"/>
      <c r="I24" s="23"/>
      <c r="J24" s="700" t="s">
        <v>66</v>
      </c>
      <c r="K24" s="700"/>
      <c r="L24" s="93"/>
    </row>
    <row r="25" spans="1:13" ht="22.5" customHeight="1">
      <c r="A25" s="90" t="s">
        <v>248</v>
      </c>
      <c r="B25" s="97"/>
      <c r="C25" s="87"/>
      <c r="D25" s="87"/>
      <c r="E25" s="218"/>
      <c r="F25" s="87"/>
      <c r="G25" s="87"/>
      <c r="H25" s="87"/>
    </row>
    <row r="26" spans="1:13" ht="14.4">
      <c r="A26" s="219"/>
      <c r="B26" s="97"/>
      <c r="C26" s="97"/>
      <c r="D26" s="87"/>
      <c r="E26" s="218"/>
      <c r="F26" s="87"/>
      <c r="G26" s="87"/>
      <c r="H26" s="87"/>
    </row>
    <row r="27" spans="1:13" ht="15.75" customHeight="1">
      <c r="A27" s="742" t="s">
        <v>305</v>
      </c>
      <c r="B27" s="742"/>
      <c r="C27" s="742"/>
      <c r="D27" s="742"/>
      <c r="E27" s="742"/>
      <c r="F27" s="742"/>
      <c r="G27" s="742"/>
      <c r="H27" s="742"/>
      <c r="I27" s="742"/>
      <c r="J27" s="742"/>
      <c r="K27" s="743"/>
      <c r="L27" s="743"/>
      <c r="M27" s="743"/>
    </row>
    <row r="28" spans="1:13" ht="15" customHeight="1">
      <c r="A28" s="744" t="s">
        <v>306</v>
      </c>
      <c r="B28" s="744"/>
      <c r="C28" s="744"/>
      <c r="D28" s="744"/>
      <c r="E28" s="744"/>
      <c r="F28" s="744"/>
      <c r="G28" s="744"/>
      <c r="H28" s="744"/>
      <c r="I28" s="744"/>
      <c r="J28" s="744"/>
      <c r="K28" s="745"/>
      <c r="L28" s="745"/>
      <c r="M28" s="745"/>
    </row>
  </sheetData>
  <mergeCells count="33">
    <mergeCell ref="A2:M2"/>
    <mergeCell ref="E4:I4"/>
    <mergeCell ref="F5:J5"/>
    <mergeCell ref="K6:L6"/>
    <mergeCell ref="A8:C8"/>
    <mergeCell ref="D8:J8"/>
    <mergeCell ref="A9:C9"/>
    <mergeCell ref="D9:J9"/>
    <mergeCell ref="K9:L9"/>
    <mergeCell ref="A10:C10"/>
    <mergeCell ref="A11:C11"/>
    <mergeCell ref="J13:J14"/>
    <mergeCell ref="K13:L13"/>
    <mergeCell ref="M13:M14"/>
    <mergeCell ref="A19:E19"/>
    <mergeCell ref="B21:D21"/>
    <mergeCell ref="J21:K21"/>
    <mergeCell ref="A13:E13"/>
    <mergeCell ref="F13:F14"/>
    <mergeCell ref="G13:G14"/>
    <mergeCell ref="H13:H14"/>
    <mergeCell ref="I13:I14"/>
    <mergeCell ref="B22:D22"/>
    <mergeCell ref="F22:H22"/>
    <mergeCell ref="J22:K22"/>
    <mergeCell ref="B23:D23"/>
    <mergeCell ref="F23:H23"/>
    <mergeCell ref="J23:K23"/>
    <mergeCell ref="B24:D24"/>
    <mergeCell ref="F24:H24"/>
    <mergeCell ref="J24:K24"/>
    <mergeCell ref="A27:M27"/>
    <mergeCell ref="A28:M28"/>
  </mergeCells>
  <pageMargins left="0.70866141732283461" right="0.39370078740157477" top="0.59055118110236238" bottom="0.39370078740157477" header="0.15748000000000001" footer="0"/>
  <pageSetup paperSize="9" scale="70" firstPageNumber="2" fitToWidth="0" fitToHeight="0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published="0">
    <pageSetUpPr fitToPage="1"/>
  </sheetPr>
  <dimension ref="A1:IW42"/>
  <sheetViews>
    <sheetView topLeftCell="A227" workbookViewId="0">
      <selection activeCell="I11" sqref="I11"/>
    </sheetView>
  </sheetViews>
  <sheetFormatPr defaultColWidth="9.109375" defaultRowHeight="13.2" customHeight="1"/>
  <cols>
    <col min="1" max="1" width="34.88671875" style="169" customWidth="1"/>
    <col min="2" max="2" width="8.33203125" style="169" customWidth="1"/>
    <col min="3" max="9" width="12" style="169" customWidth="1"/>
    <col min="10" max="11" width="10" style="169" customWidth="1"/>
    <col min="12" max="16" width="12" style="169" customWidth="1"/>
    <col min="17" max="17" width="8.88671875" style="169" customWidth="1"/>
    <col min="18" max="257" width="9.109375" customWidth="1"/>
    <col min="258" max="16384" width="9.109375" style="23"/>
  </cols>
  <sheetData>
    <row r="1" spans="1:17" ht="14.4">
      <c r="I1" s="99"/>
      <c r="J1" s="99"/>
      <c r="K1" s="99"/>
      <c r="L1" s="99"/>
      <c r="M1" s="99"/>
      <c r="N1" s="99"/>
      <c r="O1" s="99"/>
      <c r="P1" s="780" t="s">
        <v>307</v>
      </c>
      <c r="Q1" s="780"/>
    </row>
    <row r="2" spans="1:17" ht="16.5" customHeight="1">
      <c r="A2" s="758" t="s">
        <v>44</v>
      </c>
      <c r="B2" s="758"/>
      <c r="C2" s="758"/>
      <c r="D2" s="758"/>
      <c r="E2" s="758"/>
      <c r="F2" s="758"/>
      <c r="G2" s="758"/>
      <c r="H2" s="758"/>
      <c r="I2" s="758"/>
      <c r="J2" s="758"/>
      <c r="K2" s="758"/>
      <c r="L2" s="758"/>
      <c r="M2" s="758"/>
      <c r="N2" s="758"/>
      <c r="O2" s="758"/>
      <c r="P2" s="758"/>
      <c r="Q2" s="758"/>
    </row>
    <row r="3" spans="1:17" ht="15.75" customHeight="1">
      <c r="A3" s="171"/>
      <c r="B3" s="171"/>
      <c r="C3" s="171"/>
      <c r="D3" s="171"/>
      <c r="E3" s="171"/>
      <c r="F3" s="171"/>
      <c r="G3" s="171"/>
      <c r="H3" s="172"/>
      <c r="I3" s="172"/>
      <c r="J3" s="172"/>
      <c r="K3" s="172"/>
      <c r="L3" s="172"/>
      <c r="M3" s="172"/>
      <c r="N3" s="172"/>
      <c r="O3" s="172"/>
      <c r="P3" s="781" t="s">
        <v>10</v>
      </c>
      <c r="Q3" s="782"/>
    </row>
    <row r="4" spans="1:17" ht="15" customHeight="1">
      <c r="A4" s="783" t="s">
        <v>308</v>
      </c>
      <c r="B4" s="783"/>
      <c r="C4" s="783"/>
      <c r="D4" s="783"/>
      <c r="E4" s="783"/>
      <c r="F4" s="783"/>
      <c r="G4" s="783"/>
      <c r="H4" s="783"/>
      <c r="I4" s="783"/>
      <c r="J4" s="783"/>
      <c r="K4" s="783"/>
      <c r="L4" s="783"/>
      <c r="M4" s="783"/>
      <c r="N4" s="783"/>
      <c r="O4" s="176" t="s">
        <v>72</v>
      </c>
      <c r="P4" s="784">
        <v>45292</v>
      </c>
      <c r="Q4" s="785"/>
    </row>
    <row r="5" spans="1:17" ht="12.75" customHeight="1">
      <c r="A5" s="178"/>
      <c r="B5" s="178"/>
      <c r="C5" s="178"/>
      <c r="D5" s="178"/>
      <c r="E5" s="178"/>
      <c r="F5" s="178"/>
      <c r="G5" s="178"/>
      <c r="H5" s="172"/>
      <c r="I5" s="172"/>
      <c r="J5" s="172"/>
      <c r="N5" s="775" t="s">
        <v>252</v>
      </c>
      <c r="O5" s="775"/>
      <c r="P5" s="776" t="str">
        <f>'3.Прибыль'!M5</f>
        <v>01.01.2024г.</v>
      </c>
      <c r="Q5" s="777"/>
    </row>
    <row r="6" spans="1:17" ht="12.75" customHeight="1">
      <c r="A6" s="178"/>
      <c r="B6" s="178"/>
      <c r="C6" s="178"/>
      <c r="D6" s="178"/>
      <c r="E6" s="178"/>
      <c r="F6" s="178"/>
      <c r="G6" s="178"/>
      <c r="H6" s="172"/>
      <c r="I6" s="172"/>
      <c r="J6" s="172"/>
      <c r="K6" s="175"/>
      <c r="L6" s="175"/>
      <c r="M6" s="175"/>
      <c r="N6" s="175"/>
      <c r="O6" s="175" t="s">
        <v>20</v>
      </c>
      <c r="P6" s="778" t="str">
        <f>'3.Прибыль'!M6</f>
        <v>972D0120</v>
      </c>
      <c r="Q6" s="779"/>
    </row>
    <row r="7" spans="1:17" ht="40.5" customHeight="1">
      <c r="A7" s="220" t="s">
        <v>22</v>
      </c>
      <c r="B7" s="695" t="str">
        <f>'1.1.Поступления'!C6</f>
        <v>Автономное учреждение Чувашской Республики «Национальная телерадиокомпания Чувашии» Министерства цифрового развития, информационной политики и массовых коммуникаций Чувашской Республики</v>
      </c>
      <c r="C7" s="695"/>
      <c r="D7" s="695"/>
      <c r="E7" s="695"/>
      <c r="F7" s="695"/>
      <c r="G7" s="695"/>
      <c r="H7" s="695"/>
      <c r="I7" s="695"/>
      <c r="J7" s="695"/>
      <c r="K7" s="695"/>
      <c r="L7" s="695"/>
      <c r="M7" s="181"/>
      <c r="N7" s="181"/>
      <c r="O7" s="175" t="s">
        <v>24</v>
      </c>
      <c r="P7" s="771" t="str">
        <f>'3.Прибыль'!M7</f>
        <v>2130054307</v>
      </c>
      <c r="Q7" s="772"/>
    </row>
    <row r="8" spans="1:17" ht="34.5" customHeight="1">
      <c r="A8" s="220" t="s">
        <v>309</v>
      </c>
      <c r="B8" s="756" t="s">
        <v>31</v>
      </c>
      <c r="C8" s="756"/>
      <c r="D8" s="756"/>
      <c r="E8" s="756"/>
      <c r="F8" s="756"/>
      <c r="G8" s="756"/>
      <c r="H8" s="756"/>
      <c r="I8" s="756"/>
      <c r="J8" s="756"/>
      <c r="K8" s="756"/>
      <c r="L8" s="756"/>
      <c r="O8" s="176" t="s">
        <v>310</v>
      </c>
      <c r="P8" s="769">
        <v>870</v>
      </c>
      <c r="Q8" s="770"/>
    </row>
    <row r="9" spans="1:17" ht="15" customHeight="1">
      <c r="A9" s="220" t="s">
        <v>78</v>
      </c>
      <c r="B9" s="183"/>
      <c r="C9" s="183"/>
      <c r="D9" s="183"/>
      <c r="E9" s="183"/>
      <c r="F9" s="183"/>
      <c r="G9" s="183"/>
      <c r="H9" s="183"/>
      <c r="I9" s="223"/>
      <c r="J9" s="223"/>
      <c r="K9" s="223"/>
      <c r="L9" s="223"/>
      <c r="M9" s="181"/>
      <c r="N9" s="181"/>
      <c r="O9" s="175" t="s">
        <v>36</v>
      </c>
      <c r="P9" s="771">
        <f>'3.Прибыль'!M9</f>
        <v>870</v>
      </c>
      <c r="Q9" s="772"/>
    </row>
    <row r="10" spans="1:17" ht="15" customHeight="1">
      <c r="A10" s="169" t="s">
        <v>37</v>
      </c>
      <c r="C10" s="171"/>
      <c r="D10" s="171"/>
      <c r="E10" s="171"/>
      <c r="F10" s="171"/>
      <c r="G10" s="171"/>
      <c r="H10" s="172"/>
      <c r="I10" s="172"/>
      <c r="J10" s="172"/>
      <c r="K10" s="172"/>
      <c r="L10" s="172"/>
      <c r="M10" s="172"/>
      <c r="N10" s="172"/>
      <c r="O10" s="179"/>
      <c r="P10" s="771"/>
      <c r="Q10" s="772"/>
    </row>
    <row r="11" spans="1:17" ht="15" customHeight="1">
      <c r="A11" s="24" t="s">
        <v>81</v>
      </c>
      <c r="C11" s="171"/>
      <c r="D11" s="171"/>
      <c r="E11" s="171"/>
      <c r="F11" s="171"/>
      <c r="G11" s="171"/>
      <c r="H11" s="172"/>
      <c r="I11" s="172"/>
      <c r="J11" s="172"/>
      <c r="K11" s="172"/>
      <c r="L11" s="172"/>
      <c r="M11" s="172"/>
      <c r="N11" s="172"/>
      <c r="O11" s="175" t="s">
        <v>311</v>
      </c>
      <c r="P11" s="773">
        <v>383</v>
      </c>
      <c r="Q11" s="774"/>
    </row>
    <row r="12" spans="1:17" ht="14.4">
      <c r="C12" s="171"/>
      <c r="D12" s="171"/>
      <c r="E12" s="171"/>
      <c r="F12" s="171"/>
      <c r="G12" s="171"/>
      <c r="H12" s="172"/>
      <c r="I12" s="172"/>
      <c r="J12" s="172"/>
      <c r="K12" s="172"/>
      <c r="L12" s="172"/>
      <c r="M12" s="172"/>
      <c r="N12" s="172"/>
      <c r="O12" s="172"/>
      <c r="P12" s="185"/>
      <c r="Q12" s="178"/>
    </row>
    <row r="13" spans="1:17" ht="39" customHeight="1">
      <c r="A13" s="754" t="s">
        <v>84</v>
      </c>
      <c r="B13" s="754"/>
      <c r="C13" s="755" t="s">
        <v>258</v>
      </c>
      <c r="D13" s="748" t="s">
        <v>312</v>
      </c>
      <c r="E13" s="767"/>
      <c r="F13" s="748" t="s">
        <v>313</v>
      </c>
      <c r="G13" s="768"/>
      <c r="H13" s="768"/>
      <c r="I13" s="768"/>
      <c r="J13" s="768"/>
      <c r="K13" s="768"/>
      <c r="L13" s="767"/>
      <c r="M13" s="754" t="s">
        <v>314</v>
      </c>
      <c r="N13" s="754"/>
      <c r="O13" s="754"/>
      <c r="P13" s="754"/>
      <c r="Q13" s="754"/>
    </row>
    <row r="14" spans="1:17" ht="15.75" customHeight="1">
      <c r="A14" s="754"/>
      <c r="B14" s="754"/>
      <c r="C14" s="750"/>
      <c r="D14" s="754" t="s">
        <v>264</v>
      </c>
      <c r="E14" s="754" t="s">
        <v>315</v>
      </c>
      <c r="F14" s="754" t="s">
        <v>264</v>
      </c>
      <c r="G14" s="748" t="s">
        <v>316</v>
      </c>
      <c r="H14" s="768"/>
      <c r="I14" s="768"/>
      <c r="J14" s="768"/>
      <c r="K14" s="768"/>
      <c r="L14" s="767"/>
      <c r="M14" s="754" t="s">
        <v>264</v>
      </c>
      <c r="N14" s="754" t="s">
        <v>170</v>
      </c>
      <c r="O14" s="754"/>
      <c r="P14" s="754"/>
      <c r="Q14" s="754"/>
    </row>
    <row r="15" spans="1:17" ht="67.5" customHeight="1">
      <c r="A15" s="754"/>
      <c r="B15" s="754"/>
      <c r="C15" s="751"/>
      <c r="D15" s="754"/>
      <c r="E15" s="754"/>
      <c r="F15" s="754"/>
      <c r="G15" s="188" t="s">
        <v>317</v>
      </c>
      <c r="H15" s="188" t="s">
        <v>318</v>
      </c>
      <c r="I15" s="188" t="s">
        <v>319</v>
      </c>
      <c r="J15" s="188" t="s">
        <v>320</v>
      </c>
      <c r="K15" s="188" t="s">
        <v>321</v>
      </c>
      <c r="L15" s="188" t="s">
        <v>322</v>
      </c>
      <c r="M15" s="754"/>
      <c r="N15" s="187" t="s">
        <v>323</v>
      </c>
      <c r="O15" s="187" t="s">
        <v>324</v>
      </c>
      <c r="P15" s="190" t="s">
        <v>325</v>
      </c>
      <c r="Q15" s="187" t="s">
        <v>326</v>
      </c>
    </row>
    <row r="16" spans="1:17" s="169" customFormat="1">
      <c r="A16" s="766">
        <v>1</v>
      </c>
      <c r="B16" s="766"/>
      <c r="C16" s="224">
        <v>2</v>
      </c>
      <c r="D16" s="206">
        <v>3</v>
      </c>
      <c r="E16" s="225">
        <v>4</v>
      </c>
      <c r="F16" s="224">
        <v>5</v>
      </c>
      <c r="G16" s="224">
        <v>6</v>
      </c>
      <c r="H16" s="224">
        <v>7</v>
      </c>
      <c r="I16" s="206">
        <v>8</v>
      </c>
      <c r="J16" s="224">
        <v>9</v>
      </c>
      <c r="K16" s="206">
        <v>10</v>
      </c>
      <c r="L16" s="206">
        <v>11</v>
      </c>
      <c r="M16" s="206">
        <v>12</v>
      </c>
      <c r="N16" s="197">
        <v>13</v>
      </c>
      <c r="O16" s="197">
        <v>14</v>
      </c>
      <c r="P16" s="197">
        <v>15</v>
      </c>
      <c r="Q16" s="197">
        <v>16</v>
      </c>
    </row>
    <row r="17" spans="1:17" ht="14.4">
      <c r="A17" s="764" t="s">
        <v>327</v>
      </c>
      <c r="B17" s="764"/>
      <c r="C17" s="199">
        <v>1000</v>
      </c>
      <c r="D17" s="226"/>
      <c r="E17" s="226"/>
      <c r="F17" s="226"/>
      <c r="G17" s="226"/>
      <c r="H17" s="226"/>
      <c r="I17" s="226"/>
      <c r="J17" s="226"/>
      <c r="K17" s="226"/>
      <c r="L17" s="226"/>
      <c r="M17" s="227">
        <f>N17+O17+P17+Q17</f>
        <v>1118975.74</v>
      </c>
      <c r="N17" s="228">
        <f>246866.35+872109.39</f>
        <v>1118975.74</v>
      </c>
      <c r="O17" s="228"/>
      <c r="P17" s="228"/>
      <c r="Q17" s="229"/>
    </row>
    <row r="18" spans="1:17" ht="14.4">
      <c r="A18" s="764" t="s">
        <v>328</v>
      </c>
      <c r="B18" s="764"/>
      <c r="C18" s="230">
        <v>2000</v>
      </c>
      <c r="D18" s="231"/>
      <c r="E18" s="231"/>
      <c r="F18" s="231"/>
      <c r="G18" s="231"/>
      <c r="H18" s="232"/>
      <c r="I18" s="232"/>
      <c r="J18" s="232"/>
      <c r="K18" s="232"/>
      <c r="L18" s="232"/>
      <c r="M18" s="232"/>
      <c r="N18" s="232"/>
      <c r="O18" s="232"/>
      <c r="P18" s="231"/>
      <c r="Q18" s="233"/>
    </row>
    <row r="19" spans="1:17" ht="14.4">
      <c r="A19" s="764" t="s">
        <v>329</v>
      </c>
      <c r="B19" s="764"/>
      <c r="C19" s="230">
        <v>3000</v>
      </c>
      <c r="D19" s="232"/>
      <c r="E19" s="232"/>
      <c r="F19" s="232"/>
      <c r="G19" s="232"/>
      <c r="H19" s="232"/>
      <c r="I19" s="232"/>
      <c r="J19" s="232"/>
      <c r="K19" s="232"/>
      <c r="L19" s="232"/>
      <c r="M19" s="232"/>
      <c r="N19" s="232"/>
      <c r="O19" s="232"/>
      <c r="P19" s="232"/>
      <c r="Q19" s="234"/>
    </row>
    <row r="20" spans="1:17" ht="39.75" customHeight="1">
      <c r="A20" s="765" t="s">
        <v>330</v>
      </c>
      <c r="B20" s="765"/>
      <c r="C20" s="230">
        <v>3100</v>
      </c>
      <c r="D20" s="231"/>
      <c r="E20" s="231"/>
      <c r="F20" s="231"/>
      <c r="G20" s="231"/>
      <c r="H20" s="232"/>
      <c r="I20" s="232"/>
      <c r="J20" s="232"/>
      <c r="K20" s="232"/>
      <c r="L20" s="232"/>
      <c r="M20" s="232"/>
      <c r="N20" s="232"/>
      <c r="O20" s="232"/>
      <c r="P20" s="231"/>
      <c r="Q20" s="233"/>
    </row>
    <row r="21" spans="1:17" ht="24" customHeight="1">
      <c r="A21" s="765" t="s">
        <v>331</v>
      </c>
      <c r="B21" s="765"/>
      <c r="C21" s="230">
        <v>3200</v>
      </c>
      <c r="D21" s="231"/>
      <c r="E21" s="231"/>
      <c r="F21" s="231"/>
      <c r="G21" s="231"/>
      <c r="H21" s="232"/>
      <c r="I21" s="232"/>
      <c r="J21" s="232"/>
      <c r="K21" s="232"/>
      <c r="L21" s="232"/>
      <c r="M21" s="232"/>
      <c r="N21" s="232"/>
      <c r="O21" s="232"/>
      <c r="P21" s="231"/>
      <c r="Q21" s="233"/>
    </row>
    <row r="22" spans="1:17" ht="38.25" customHeight="1">
      <c r="A22" s="765" t="s">
        <v>332</v>
      </c>
      <c r="B22" s="765"/>
      <c r="C22" s="230">
        <v>3300</v>
      </c>
      <c r="D22" s="231"/>
      <c r="E22" s="231"/>
      <c r="F22" s="231"/>
      <c r="G22" s="231"/>
      <c r="H22" s="232"/>
      <c r="I22" s="232"/>
      <c r="J22" s="232"/>
      <c r="K22" s="232"/>
      <c r="L22" s="232"/>
      <c r="M22" s="232"/>
      <c r="N22" s="232"/>
      <c r="O22" s="232"/>
      <c r="P22" s="231"/>
      <c r="Q22" s="233"/>
    </row>
    <row r="23" spans="1:17" ht="21.75" customHeight="1">
      <c r="A23" s="765" t="s">
        <v>333</v>
      </c>
      <c r="B23" s="765"/>
      <c r="C23" s="230">
        <v>3400</v>
      </c>
      <c r="D23" s="231"/>
      <c r="E23" s="231"/>
      <c r="F23" s="231"/>
      <c r="G23" s="231"/>
      <c r="H23" s="232"/>
      <c r="I23" s="232"/>
      <c r="J23" s="232"/>
      <c r="K23" s="232"/>
      <c r="L23" s="232"/>
      <c r="M23" s="232"/>
      <c r="N23" s="232"/>
      <c r="O23" s="232"/>
      <c r="P23" s="231"/>
      <c r="Q23" s="233"/>
    </row>
    <row r="24" spans="1:17" ht="26.25" customHeight="1">
      <c r="A24" s="763" t="s">
        <v>334</v>
      </c>
      <c r="B24" s="763"/>
      <c r="C24" s="230">
        <v>3410</v>
      </c>
      <c r="D24" s="231"/>
      <c r="E24" s="231"/>
      <c r="F24" s="231"/>
      <c r="G24" s="231"/>
      <c r="H24" s="232"/>
      <c r="I24" s="232"/>
      <c r="J24" s="232"/>
      <c r="K24" s="232"/>
      <c r="L24" s="232"/>
      <c r="M24" s="232"/>
      <c r="N24" s="232"/>
      <c r="O24" s="232"/>
      <c r="P24" s="231"/>
      <c r="Q24" s="233"/>
    </row>
    <row r="25" spans="1:17" ht="41.25" customHeight="1">
      <c r="A25" s="763" t="s">
        <v>335</v>
      </c>
      <c r="B25" s="763"/>
      <c r="C25" s="210">
        <v>3420</v>
      </c>
      <c r="D25" s="232"/>
      <c r="E25" s="232"/>
      <c r="F25" s="232"/>
      <c r="G25" s="232"/>
      <c r="H25" s="232"/>
      <c r="I25" s="232"/>
      <c r="J25" s="232"/>
      <c r="K25" s="232"/>
      <c r="L25" s="232"/>
      <c r="M25" s="232"/>
      <c r="N25" s="232"/>
      <c r="O25" s="232"/>
      <c r="P25" s="232"/>
      <c r="Q25" s="234"/>
    </row>
    <row r="26" spans="1:17" ht="36.75" customHeight="1">
      <c r="A26" s="763" t="s">
        <v>336</v>
      </c>
      <c r="B26" s="763"/>
      <c r="C26" s="210">
        <v>3430</v>
      </c>
      <c r="D26" s="232"/>
      <c r="E26" s="232"/>
      <c r="F26" s="232"/>
      <c r="G26" s="232"/>
      <c r="H26" s="232"/>
      <c r="I26" s="232"/>
      <c r="J26" s="232"/>
      <c r="K26" s="232"/>
      <c r="L26" s="232"/>
      <c r="M26" s="232"/>
      <c r="N26" s="232"/>
      <c r="O26" s="232"/>
      <c r="P26" s="232"/>
      <c r="Q26" s="234"/>
    </row>
    <row r="27" spans="1:17" ht="22.5" customHeight="1">
      <c r="A27" s="764" t="s">
        <v>337</v>
      </c>
      <c r="B27" s="764"/>
      <c r="C27" s="210">
        <v>4000</v>
      </c>
      <c r="D27" s="232">
        <f>596857.459999999+75037</f>
        <v>671894.45999999903</v>
      </c>
      <c r="E27" s="232">
        <v>671894.46</v>
      </c>
      <c r="F27" s="232">
        <f>467837.52</f>
        <v>467837.52</v>
      </c>
      <c r="G27" s="232">
        <v>467837.52</v>
      </c>
      <c r="H27" s="232">
        <v>467837.52</v>
      </c>
      <c r="I27" s="232"/>
      <c r="J27" s="232"/>
      <c r="K27" s="232"/>
      <c r="L27" s="232"/>
      <c r="M27" s="232"/>
      <c r="N27" s="232"/>
      <c r="O27" s="232"/>
      <c r="P27" s="232"/>
      <c r="Q27" s="234"/>
    </row>
    <row r="28" spans="1:17" ht="25.5" customHeight="1">
      <c r="A28" s="765" t="s">
        <v>338</v>
      </c>
      <c r="B28" s="765"/>
      <c r="C28" s="210">
        <v>4100</v>
      </c>
      <c r="D28" s="232"/>
      <c r="E28" s="232"/>
      <c r="F28" s="232"/>
      <c r="G28" s="232"/>
      <c r="H28" s="232"/>
      <c r="I28" s="232"/>
      <c r="J28" s="232"/>
      <c r="K28" s="232"/>
      <c r="L28" s="232"/>
      <c r="M28" s="232"/>
      <c r="N28" s="232"/>
      <c r="O28" s="232"/>
      <c r="P28" s="232"/>
      <c r="Q28" s="234"/>
    </row>
    <row r="29" spans="1:17" ht="14.4">
      <c r="A29" s="764" t="s">
        <v>339</v>
      </c>
      <c r="B29" s="764"/>
      <c r="C29" s="210">
        <v>5000</v>
      </c>
      <c r="D29" s="232"/>
      <c r="E29" s="232"/>
      <c r="F29" s="232"/>
      <c r="G29" s="232"/>
      <c r="H29" s="232"/>
      <c r="I29" s="232"/>
      <c r="J29" s="232"/>
      <c r="K29" s="232"/>
      <c r="L29" s="232"/>
      <c r="M29" s="232"/>
      <c r="N29" s="232"/>
      <c r="O29" s="232"/>
      <c r="P29" s="232"/>
      <c r="Q29" s="234"/>
    </row>
    <row r="30" spans="1:17" ht="25.5" customHeight="1">
      <c r="A30" s="765" t="s">
        <v>340</v>
      </c>
      <c r="B30" s="765"/>
      <c r="C30" s="210">
        <v>5100</v>
      </c>
      <c r="D30" s="232"/>
      <c r="E30" s="232"/>
      <c r="F30" s="232"/>
      <c r="G30" s="232"/>
      <c r="H30" s="232"/>
      <c r="I30" s="232"/>
      <c r="J30" s="232"/>
      <c r="K30" s="232"/>
      <c r="L30" s="232"/>
      <c r="M30" s="232"/>
      <c r="N30" s="232"/>
      <c r="O30" s="232"/>
      <c r="P30" s="232"/>
      <c r="Q30" s="234"/>
    </row>
    <row r="31" spans="1:17" ht="14.4">
      <c r="A31" s="761" t="s">
        <v>239</v>
      </c>
      <c r="B31" s="762"/>
      <c r="C31" s="236">
        <v>9000</v>
      </c>
      <c r="D31" s="237">
        <f t="shared" ref="D31:H31" si="0">D17+D18+D27+D29</f>
        <v>671894.45999999903</v>
      </c>
      <c r="E31" s="237">
        <f t="shared" si="0"/>
        <v>671894.46</v>
      </c>
      <c r="F31" s="237">
        <f t="shared" si="0"/>
        <v>467837.52</v>
      </c>
      <c r="G31" s="237">
        <f t="shared" si="0"/>
        <v>467837.52</v>
      </c>
      <c r="H31" s="237">
        <f t="shared" si="0"/>
        <v>467837.52</v>
      </c>
      <c r="I31" s="237"/>
      <c r="J31" s="237"/>
      <c r="K31" s="237"/>
      <c r="L31" s="237"/>
      <c r="M31" s="237">
        <f>M17+M18+M19+M27+M29</f>
        <v>1118975.74</v>
      </c>
      <c r="N31" s="237">
        <f>N17+N18+N19+N27+N29</f>
        <v>1118975.74</v>
      </c>
      <c r="O31" s="237"/>
      <c r="P31" s="237"/>
      <c r="Q31" s="237"/>
    </row>
    <row r="32" spans="1:17" ht="14.4">
      <c r="A32" s="238"/>
      <c r="B32" s="238"/>
      <c r="C32" s="216"/>
      <c r="D32" s="239"/>
      <c r="E32" s="239"/>
      <c r="F32" s="239"/>
      <c r="G32" s="239"/>
      <c r="H32" s="239"/>
      <c r="I32" s="239"/>
      <c r="J32" s="239"/>
      <c r="K32" s="239"/>
      <c r="L32" s="239"/>
      <c r="M32" s="239"/>
      <c r="N32" s="239"/>
      <c r="O32" s="239"/>
      <c r="P32" s="239"/>
      <c r="Q32" s="239"/>
    </row>
    <row r="33" spans="1:17" ht="50.25" customHeight="1">
      <c r="A33" s="85" t="s">
        <v>241</v>
      </c>
      <c r="B33" s="698" t="s">
        <v>59</v>
      </c>
      <c r="C33" s="698"/>
      <c r="D33" s="87"/>
      <c r="E33" s="86"/>
      <c r="F33" s="240"/>
      <c r="G33" s="99"/>
      <c r="H33" s="699" t="s">
        <v>242</v>
      </c>
      <c r="I33" s="699"/>
      <c r="J33" s="699"/>
      <c r="K33" s="23"/>
      <c r="L33" s="23"/>
      <c r="M33" s="23"/>
      <c r="N33" s="23"/>
      <c r="O33" s="23"/>
      <c r="P33" s="23"/>
      <c r="Q33" s="23"/>
    </row>
    <row r="34" spans="1:17" ht="12" customHeight="1">
      <c r="A34" s="90"/>
      <c r="B34" s="700" t="s">
        <v>61</v>
      </c>
      <c r="C34" s="700"/>
      <c r="D34" s="93"/>
      <c r="E34" s="700" t="s">
        <v>243</v>
      </c>
      <c r="F34" s="700"/>
      <c r="G34" s="95"/>
      <c r="H34" s="700" t="s">
        <v>62</v>
      </c>
      <c r="I34" s="700"/>
      <c r="J34" s="700"/>
      <c r="K34" s="23"/>
      <c r="L34" s="23"/>
      <c r="M34" s="23"/>
      <c r="N34" s="23"/>
      <c r="O34" s="23"/>
      <c r="P34" s="23"/>
      <c r="Q34" s="23"/>
    </row>
    <row r="35" spans="1:17" ht="22.5" customHeight="1">
      <c r="A35" s="90" t="s">
        <v>63</v>
      </c>
      <c r="B35" s="697" t="s">
        <v>244</v>
      </c>
      <c r="C35" s="697"/>
      <c r="D35" s="97"/>
      <c r="E35" s="698" t="s">
        <v>245</v>
      </c>
      <c r="F35" s="698"/>
      <c r="G35" s="99"/>
      <c r="H35" s="699" t="s">
        <v>246</v>
      </c>
      <c r="I35" s="699"/>
      <c r="J35" s="699"/>
      <c r="K35" s="23"/>
      <c r="L35" s="23"/>
      <c r="M35" s="23"/>
      <c r="N35" s="23"/>
      <c r="O35" s="23"/>
      <c r="P35" s="23"/>
      <c r="Q35" s="23"/>
    </row>
    <row r="36" spans="1:17" ht="12" customHeight="1">
      <c r="A36" s="97"/>
      <c r="B36" s="700" t="s">
        <v>61</v>
      </c>
      <c r="C36" s="700"/>
      <c r="D36" s="93"/>
      <c r="E36" s="701" t="s">
        <v>247</v>
      </c>
      <c r="F36" s="701"/>
      <c r="G36" s="95"/>
      <c r="H36" s="700" t="s">
        <v>66</v>
      </c>
      <c r="I36" s="700"/>
      <c r="J36" s="700"/>
      <c r="K36" s="23"/>
      <c r="L36" s="23"/>
      <c r="M36" s="23"/>
      <c r="N36" s="23"/>
      <c r="O36" s="23"/>
      <c r="P36" s="23"/>
      <c r="Q36" s="23"/>
    </row>
    <row r="37" spans="1:17" ht="14.4">
      <c r="A37" s="90" t="s">
        <v>248</v>
      </c>
      <c r="B37" s="90"/>
      <c r="C37" s="97"/>
      <c r="D37" s="87"/>
      <c r="E37" s="87"/>
      <c r="F37" s="87"/>
      <c r="G37" s="87"/>
      <c r="H37" s="23"/>
      <c r="I37" s="23"/>
      <c r="J37" s="23"/>
      <c r="K37" s="23"/>
      <c r="L37" s="23"/>
      <c r="M37" s="23"/>
      <c r="N37" s="23"/>
      <c r="O37" s="23"/>
      <c r="P37" s="23"/>
      <c r="Q37" s="23"/>
    </row>
    <row r="38" spans="1:17" ht="14.4"/>
    <row r="39" spans="1:17" ht="12.75" customHeight="1"/>
    <row r="40" spans="1:17" ht="14.4"/>
    <row r="41" spans="1:17" ht="14.4"/>
    <row r="42" spans="1:17" ht="14.4"/>
  </sheetData>
  <mergeCells count="53">
    <mergeCell ref="P1:Q1"/>
    <mergeCell ref="A2:Q2"/>
    <mergeCell ref="P3:Q3"/>
    <mergeCell ref="A4:N4"/>
    <mergeCell ref="P4:Q4"/>
    <mergeCell ref="N5:O5"/>
    <mergeCell ref="P5:Q5"/>
    <mergeCell ref="P6:Q6"/>
    <mergeCell ref="B7:L7"/>
    <mergeCell ref="P7:Q7"/>
    <mergeCell ref="B8:L8"/>
    <mergeCell ref="P8:Q8"/>
    <mergeCell ref="P9:Q9"/>
    <mergeCell ref="P10:Q10"/>
    <mergeCell ref="P11:Q11"/>
    <mergeCell ref="A13:B15"/>
    <mergeCell ref="C13:C15"/>
    <mergeCell ref="D13:E13"/>
    <mergeCell ref="F13:L13"/>
    <mergeCell ref="M13:Q13"/>
    <mergeCell ref="D14:D15"/>
    <mergeCell ref="E14:E15"/>
    <mergeCell ref="F14:F15"/>
    <mergeCell ref="G14:L14"/>
    <mergeCell ref="M14:M15"/>
    <mergeCell ref="N14:Q14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B33:C33"/>
    <mergeCell ref="H33:J33"/>
    <mergeCell ref="B34:C34"/>
    <mergeCell ref="E34:F34"/>
    <mergeCell ref="H34:J34"/>
    <mergeCell ref="B35:C35"/>
    <mergeCell ref="E35:F35"/>
    <mergeCell ref="H35:J35"/>
    <mergeCell ref="B36:C36"/>
    <mergeCell ref="E36:F36"/>
    <mergeCell ref="H36:J36"/>
  </mergeCells>
  <pageMargins left="0.59055118110236227" right="0.59055118110236227" top="0.59055118110236227" bottom="0.51181102362204722" header="0.31496062992125984" footer="0.31496062992125984"/>
  <pageSetup paperSize="9" scale="5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published="0">
    <pageSetUpPr fitToPage="1"/>
  </sheetPr>
  <dimension ref="A1:XFD44"/>
  <sheetViews>
    <sheetView showGridLines="0" zoomScale="78" workbookViewId="0">
      <selection activeCell="A3" sqref="A3:N3"/>
    </sheetView>
  </sheetViews>
  <sheetFormatPr defaultColWidth="9.109375" defaultRowHeight="13.2" customHeight="1"/>
  <cols>
    <col min="1" max="1" width="49.5546875" style="169" customWidth="1"/>
    <col min="2" max="2" width="6.44140625" style="169" customWidth="1"/>
    <col min="3" max="3" width="13.44140625" style="169" customWidth="1"/>
    <col min="4" max="4" width="14.44140625" style="169" customWidth="1"/>
    <col min="5" max="5" width="13.33203125" style="169" customWidth="1"/>
    <col min="6" max="6" width="11.109375" style="169" customWidth="1"/>
    <col min="7" max="7" width="6.5546875" style="169" customWidth="1"/>
    <col min="8" max="9" width="13.6640625" style="169" customWidth="1"/>
    <col min="10" max="10" width="13.33203125" style="169" customWidth="1"/>
    <col min="11" max="11" width="13.6640625" style="169" customWidth="1"/>
    <col min="12" max="12" width="14" style="169" customWidth="1"/>
    <col min="13" max="13" width="13.33203125" style="169" customWidth="1"/>
    <col min="14" max="14" width="13.109375" style="169" customWidth="1"/>
    <col min="15" max="15" width="13.6640625" style="169" customWidth="1"/>
    <col min="16" max="16" width="10.88671875" style="169" customWidth="1"/>
    <col min="17" max="17" width="16.33203125" style="169" customWidth="1"/>
    <col min="18" max="18" width="2.88671875" style="169" customWidth="1"/>
    <col min="19" max="19" width="9.6640625" style="169" bestFit="1" customWidth="1"/>
    <col min="20" max="20" width="10.5546875" style="169" bestFit="1" customWidth="1"/>
    <col min="21" max="257" width="9.109375" style="169" customWidth="1"/>
    <col min="258" max="16384" width="9.109375" style="23"/>
  </cols>
  <sheetData>
    <row r="1" spans="1:23" ht="13.2" customHeight="1">
      <c r="Q1" s="169" t="s">
        <v>341</v>
      </c>
    </row>
    <row r="2" spans="1:23">
      <c r="A2" s="758" t="s">
        <v>342</v>
      </c>
      <c r="B2" s="758"/>
      <c r="C2" s="758"/>
      <c r="D2" s="758"/>
      <c r="E2" s="758"/>
      <c r="F2" s="758"/>
      <c r="G2" s="758"/>
      <c r="H2" s="758"/>
      <c r="I2" s="758"/>
      <c r="J2" s="758"/>
      <c r="K2" s="758"/>
      <c r="L2" s="758"/>
      <c r="M2" s="758"/>
      <c r="N2" s="758"/>
      <c r="O2" s="758"/>
      <c r="P2" s="758"/>
      <c r="Q2" s="758"/>
      <c r="R2" s="758"/>
      <c r="S2" s="758"/>
      <c r="T2" s="758"/>
      <c r="U2" s="758"/>
      <c r="V2" s="758"/>
      <c r="W2" s="758"/>
    </row>
    <row r="3" spans="1:23">
      <c r="A3" s="171"/>
      <c r="B3" s="171"/>
      <c r="C3" s="171"/>
      <c r="D3" s="171"/>
      <c r="E3" s="171"/>
      <c r="F3" s="171"/>
      <c r="G3" s="171"/>
      <c r="H3" s="171"/>
      <c r="I3" s="172"/>
      <c r="J3" s="172"/>
      <c r="K3" s="172"/>
      <c r="L3" s="172"/>
      <c r="M3" s="172"/>
      <c r="N3" s="172"/>
      <c r="O3" s="172"/>
      <c r="P3" s="173"/>
      <c r="Q3" s="174" t="s">
        <v>10</v>
      </c>
      <c r="R3" s="170"/>
      <c r="S3" s="170"/>
      <c r="T3" s="170"/>
      <c r="U3" s="170"/>
      <c r="V3" s="170"/>
      <c r="W3" s="170"/>
    </row>
    <row r="4" spans="1:23">
      <c r="A4" s="783" t="s">
        <v>343</v>
      </c>
      <c r="B4" s="783"/>
      <c r="C4" s="783"/>
      <c r="D4" s="783"/>
      <c r="E4" s="783"/>
      <c r="F4" s="783"/>
      <c r="G4" s="783"/>
      <c r="H4" s="783"/>
      <c r="I4" s="783"/>
      <c r="J4" s="783"/>
      <c r="K4" s="783"/>
      <c r="L4" s="783"/>
      <c r="M4" s="783"/>
      <c r="N4" s="783"/>
      <c r="O4" s="178"/>
      <c r="P4" s="176" t="s">
        <v>72</v>
      </c>
      <c r="Q4" s="241" t="s">
        <v>16</v>
      </c>
      <c r="R4" s="170"/>
      <c r="S4" s="170"/>
      <c r="T4" s="170"/>
      <c r="U4" s="170"/>
      <c r="V4" s="170"/>
      <c r="W4" s="170"/>
    </row>
    <row r="5" spans="1:23">
      <c r="A5" s="178"/>
      <c r="B5" s="178"/>
      <c r="C5" s="178"/>
      <c r="D5" s="178"/>
      <c r="E5" s="178"/>
      <c r="F5" s="178"/>
      <c r="G5" s="178"/>
      <c r="H5" s="178"/>
      <c r="I5" s="172"/>
      <c r="J5" s="172"/>
      <c r="K5" s="172"/>
      <c r="L5" s="172"/>
      <c r="O5" s="757" t="s">
        <v>252</v>
      </c>
      <c r="P5" s="757"/>
      <c r="Q5" s="242" t="str">
        <f>'2.Сверх ГЗ'!L5</f>
        <v>972D0120</v>
      </c>
      <c r="R5" s="170"/>
      <c r="S5" s="170"/>
      <c r="T5" s="170"/>
      <c r="U5" s="170"/>
      <c r="V5" s="170"/>
      <c r="W5" s="170"/>
    </row>
    <row r="6" spans="1:23">
      <c r="A6" s="178"/>
      <c r="B6" s="178"/>
      <c r="C6" s="178"/>
      <c r="D6" s="178"/>
      <c r="E6" s="178"/>
      <c r="F6" s="178"/>
      <c r="G6" s="178"/>
      <c r="H6" s="178"/>
      <c r="I6" s="172"/>
      <c r="J6" s="172"/>
      <c r="K6" s="172"/>
      <c r="L6" s="172"/>
      <c r="M6" s="175"/>
      <c r="N6" s="175"/>
      <c r="O6" s="175"/>
      <c r="P6" s="175" t="s">
        <v>20</v>
      </c>
      <c r="Q6" s="243" t="str">
        <f>'1.1.Поступления'!H5</f>
        <v>2130054307</v>
      </c>
      <c r="R6" s="170"/>
      <c r="S6" s="170"/>
      <c r="T6" s="170"/>
      <c r="U6" s="170"/>
      <c r="V6" s="170"/>
      <c r="W6" s="170"/>
    </row>
    <row r="7" spans="1:23" ht="35.25" customHeight="1">
      <c r="A7" s="220" t="s">
        <v>22</v>
      </c>
      <c r="B7" s="695" t="str">
        <f>'1.1.Поступления'!C6</f>
        <v>Автономное учреждение Чувашской Республики «Национальная телерадиокомпания Чувашии» Министерства цифрового развития, информационной политики и массовых коммуникаций Чувашской Республики</v>
      </c>
      <c r="C7" s="695"/>
      <c r="D7" s="695"/>
      <c r="E7" s="695"/>
      <c r="F7" s="695"/>
      <c r="G7" s="695"/>
      <c r="H7" s="695"/>
      <c r="I7" s="695"/>
      <c r="J7" s="695"/>
      <c r="K7" s="695"/>
      <c r="L7" s="695"/>
      <c r="M7" s="244"/>
      <c r="N7" s="244"/>
      <c r="O7" s="181"/>
      <c r="P7" s="175" t="s">
        <v>24</v>
      </c>
      <c r="Q7" s="243">
        <f>'1.1.Поступления'!H6</f>
        <v>213001001</v>
      </c>
      <c r="R7" s="170"/>
      <c r="S7" s="170"/>
      <c r="T7" s="170"/>
      <c r="U7" s="170"/>
      <c r="V7" s="170"/>
      <c r="W7" s="170"/>
    </row>
    <row r="8" spans="1:23" ht="26.4">
      <c r="A8" s="220" t="s">
        <v>344</v>
      </c>
      <c r="B8" s="756" t="s">
        <v>31</v>
      </c>
      <c r="C8" s="756"/>
      <c r="D8" s="756"/>
      <c r="E8" s="756"/>
      <c r="F8" s="756"/>
      <c r="G8" s="756"/>
      <c r="H8" s="756"/>
      <c r="I8" s="756"/>
      <c r="J8" s="756"/>
      <c r="K8" s="756"/>
      <c r="L8" s="756"/>
      <c r="M8" s="245"/>
      <c r="N8" s="245"/>
      <c r="O8" s="757" t="s">
        <v>310</v>
      </c>
      <c r="P8" s="757"/>
      <c r="Q8" s="243">
        <v>870</v>
      </c>
      <c r="R8" s="170"/>
      <c r="S8" s="170"/>
      <c r="T8" s="170"/>
      <c r="U8" s="170"/>
      <c r="V8" s="170"/>
      <c r="W8" s="170"/>
    </row>
    <row r="9" spans="1:23">
      <c r="A9" s="220" t="s">
        <v>78</v>
      </c>
      <c r="B9" s="183"/>
      <c r="C9" s="183"/>
      <c r="D9" s="183"/>
      <c r="E9" s="183"/>
      <c r="F9" s="183"/>
      <c r="G9" s="183"/>
      <c r="H9" s="183"/>
      <c r="I9" s="183"/>
      <c r="J9" s="183"/>
      <c r="K9" s="223"/>
      <c r="L9" s="223"/>
      <c r="M9" s="223"/>
      <c r="N9" s="223"/>
      <c r="O9" s="181"/>
      <c r="P9" s="175" t="s">
        <v>36</v>
      </c>
      <c r="Q9" s="246">
        <f>'1.1.Поступления'!H8</f>
        <v>97701000</v>
      </c>
      <c r="R9" s="170"/>
      <c r="S9" s="170"/>
      <c r="T9" s="170"/>
      <c r="U9" s="170"/>
      <c r="V9" s="170"/>
      <c r="W9" s="170"/>
    </row>
    <row r="10" spans="1:23">
      <c r="A10" s="169" t="s">
        <v>37</v>
      </c>
      <c r="B10" s="171"/>
      <c r="C10" s="171"/>
      <c r="D10" s="171"/>
      <c r="E10" s="171"/>
      <c r="F10" s="171"/>
      <c r="G10" s="171"/>
      <c r="H10" s="171"/>
      <c r="I10" s="172"/>
      <c r="J10" s="172"/>
      <c r="K10" s="172"/>
      <c r="L10" s="172"/>
      <c r="M10" s="172"/>
      <c r="N10" s="172"/>
      <c r="O10" s="172"/>
      <c r="P10" s="185"/>
      <c r="R10" s="170"/>
      <c r="S10" s="170"/>
      <c r="T10" s="170"/>
      <c r="U10" s="170"/>
      <c r="V10" s="170"/>
      <c r="W10" s="170"/>
    </row>
    <row r="11" spans="1:23">
      <c r="B11" s="171"/>
      <c r="C11" s="171"/>
      <c r="D11" s="171"/>
      <c r="E11" s="171"/>
      <c r="F11" s="171"/>
      <c r="G11" s="171"/>
      <c r="H11" s="171"/>
      <c r="I11" s="172"/>
      <c r="J11" s="172"/>
      <c r="K11" s="172"/>
      <c r="L11" s="172"/>
      <c r="M11" s="172"/>
      <c r="N11" s="172"/>
      <c r="O11" s="172"/>
      <c r="P11" s="185"/>
      <c r="Q11" s="178"/>
      <c r="R11" s="170"/>
      <c r="S11" s="170"/>
      <c r="T11" s="170"/>
      <c r="U11" s="170"/>
      <c r="V11" s="170"/>
      <c r="W11" s="170"/>
    </row>
    <row r="12" spans="1:23">
      <c r="B12" s="170"/>
      <c r="C12" s="170"/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86"/>
    </row>
    <row r="13" spans="1:23" ht="31.5" customHeight="1">
      <c r="A13" s="755" t="s">
        <v>84</v>
      </c>
      <c r="B13" s="755" t="s">
        <v>258</v>
      </c>
      <c r="C13" s="748" t="s">
        <v>345</v>
      </c>
      <c r="D13" s="767"/>
      <c r="E13" s="754" t="s">
        <v>346</v>
      </c>
      <c r="F13" s="754"/>
      <c r="G13" s="754"/>
      <c r="H13" s="748" t="s">
        <v>347</v>
      </c>
      <c r="I13" s="768"/>
      <c r="J13" s="768"/>
      <c r="K13" s="768"/>
      <c r="L13" s="768"/>
      <c r="M13" s="768"/>
      <c r="N13" s="754" t="s">
        <v>348</v>
      </c>
      <c r="O13" s="754"/>
      <c r="P13" s="788" t="s">
        <v>349</v>
      </c>
      <c r="Q13" s="750" t="s">
        <v>350</v>
      </c>
    </row>
    <row r="14" spans="1:23">
      <c r="A14" s="750"/>
      <c r="B14" s="750"/>
      <c r="C14" s="754" t="s">
        <v>264</v>
      </c>
      <c r="D14" s="754" t="s">
        <v>351</v>
      </c>
      <c r="E14" s="746" t="s">
        <v>352</v>
      </c>
      <c r="F14" s="786"/>
      <c r="G14" s="787" t="s">
        <v>353</v>
      </c>
      <c r="H14" s="754" t="s">
        <v>264</v>
      </c>
      <c r="I14" s="754" t="s">
        <v>351</v>
      </c>
      <c r="J14" s="748" t="s">
        <v>354</v>
      </c>
      <c r="K14" s="768"/>
      <c r="L14" s="768"/>
      <c r="M14" s="768"/>
      <c r="N14" s="754" t="s">
        <v>355</v>
      </c>
      <c r="O14" s="754" t="s">
        <v>356</v>
      </c>
      <c r="P14" s="789"/>
      <c r="Q14" s="750"/>
    </row>
    <row r="15" spans="1:23" ht="28.5" customHeight="1">
      <c r="A15" s="751"/>
      <c r="B15" s="751"/>
      <c r="C15" s="754"/>
      <c r="D15" s="754"/>
      <c r="E15" s="187" t="s">
        <v>357</v>
      </c>
      <c r="F15" s="187" t="s">
        <v>358</v>
      </c>
      <c r="G15" s="747"/>
      <c r="H15" s="754"/>
      <c r="I15" s="754"/>
      <c r="J15" s="188" t="s">
        <v>359</v>
      </c>
      <c r="K15" s="188" t="s">
        <v>360</v>
      </c>
      <c r="L15" s="188" t="s">
        <v>361</v>
      </c>
      <c r="M15" s="188" t="s">
        <v>362</v>
      </c>
      <c r="N15" s="754"/>
      <c r="O15" s="754"/>
      <c r="P15" s="790"/>
      <c r="Q15" s="751"/>
    </row>
    <row r="16" spans="1:23">
      <c r="A16" s="224">
        <v>1</v>
      </c>
      <c r="B16" s="224">
        <v>2</v>
      </c>
      <c r="C16" s="206">
        <v>3</v>
      </c>
      <c r="D16" s="225">
        <v>4</v>
      </c>
      <c r="E16" s="224">
        <v>5</v>
      </c>
      <c r="F16" s="224">
        <v>6</v>
      </c>
      <c r="G16" s="224">
        <v>7</v>
      </c>
      <c r="H16" s="224">
        <v>8</v>
      </c>
      <c r="I16" s="224">
        <v>9</v>
      </c>
      <c r="J16" s="224">
        <v>10</v>
      </c>
      <c r="K16" s="224">
        <v>11</v>
      </c>
      <c r="L16" s="206">
        <v>12</v>
      </c>
      <c r="M16" s="224">
        <v>13</v>
      </c>
      <c r="N16" s="206">
        <v>14</v>
      </c>
      <c r="O16" s="225">
        <v>15</v>
      </c>
      <c r="P16" s="224">
        <v>16</v>
      </c>
      <c r="Q16" s="247">
        <v>17</v>
      </c>
      <c r="T16" s="248"/>
    </row>
    <row r="17" spans="1:17">
      <c r="A17" s="249" t="s">
        <v>327</v>
      </c>
      <c r="B17" s="250">
        <v>1000</v>
      </c>
      <c r="C17" s="226"/>
      <c r="D17" s="226"/>
      <c r="E17" s="226"/>
      <c r="F17" s="226"/>
      <c r="G17" s="226"/>
      <c r="H17" s="251"/>
      <c r="I17" s="226"/>
      <c r="J17" s="226"/>
      <c r="K17" s="226"/>
      <c r="L17" s="226"/>
      <c r="M17" s="226"/>
      <c r="N17" s="251"/>
      <c r="O17" s="251"/>
      <c r="P17" s="226"/>
      <c r="Q17" s="252"/>
    </row>
    <row r="18" spans="1:17">
      <c r="A18" s="249" t="s">
        <v>328</v>
      </c>
      <c r="B18" s="253">
        <v>2000</v>
      </c>
      <c r="C18" s="231"/>
      <c r="D18" s="231"/>
      <c r="E18" s="231"/>
      <c r="F18" s="231"/>
      <c r="G18" s="231"/>
      <c r="H18" s="232"/>
      <c r="I18" s="231"/>
      <c r="J18" s="232"/>
      <c r="K18" s="232"/>
      <c r="L18" s="232"/>
      <c r="M18" s="254"/>
      <c r="N18" s="255"/>
      <c r="O18" s="232"/>
      <c r="P18" s="256"/>
      <c r="Q18" s="233"/>
    </row>
    <row r="19" spans="1:17">
      <c r="A19" s="249" t="s">
        <v>329</v>
      </c>
      <c r="B19" s="253">
        <v>3000</v>
      </c>
      <c r="C19" s="255"/>
      <c r="D19" s="255"/>
      <c r="E19" s="255"/>
      <c r="F19" s="255"/>
      <c r="G19" s="255"/>
      <c r="H19" s="257"/>
      <c r="I19" s="257"/>
      <c r="J19" s="257"/>
      <c r="K19" s="257"/>
      <c r="L19" s="257"/>
      <c r="M19" s="258"/>
      <c r="N19" s="255"/>
      <c r="O19" s="232"/>
      <c r="P19" s="256"/>
      <c r="Q19" s="233"/>
    </row>
    <row r="20" spans="1:17" ht="39.6">
      <c r="A20" s="259" t="s">
        <v>330</v>
      </c>
      <c r="B20" s="253">
        <v>3100</v>
      </c>
      <c r="C20" s="231"/>
      <c r="D20" s="231"/>
      <c r="E20" s="231"/>
      <c r="F20" s="231"/>
      <c r="G20" s="231"/>
      <c r="H20" s="255"/>
      <c r="I20" s="231"/>
      <c r="J20" s="232"/>
      <c r="K20" s="232"/>
      <c r="L20" s="232"/>
      <c r="M20" s="254"/>
      <c r="N20" s="255"/>
      <c r="O20" s="232"/>
      <c r="P20" s="256"/>
      <c r="Q20" s="233"/>
    </row>
    <row r="21" spans="1:17" ht="26.4">
      <c r="A21" s="259" t="s">
        <v>331</v>
      </c>
      <c r="B21" s="253">
        <v>3200</v>
      </c>
      <c r="C21" s="231"/>
      <c r="D21" s="231"/>
      <c r="E21" s="231"/>
      <c r="F21" s="231"/>
      <c r="G21" s="231"/>
      <c r="H21" s="255"/>
      <c r="I21" s="231"/>
      <c r="J21" s="232"/>
      <c r="K21" s="232"/>
      <c r="L21" s="232"/>
      <c r="M21" s="254"/>
      <c r="N21" s="255"/>
      <c r="O21" s="232"/>
      <c r="P21" s="256"/>
      <c r="Q21" s="233"/>
    </row>
    <row r="22" spans="1:17" ht="26.4">
      <c r="A22" s="259" t="s">
        <v>332</v>
      </c>
      <c r="B22" s="253">
        <v>3300</v>
      </c>
      <c r="C22" s="231"/>
      <c r="D22" s="231"/>
      <c r="E22" s="231"/>
      <c r="F22" s="231"/>
      <c r="G22" s="231"/>
      <c r="H22" s="255"/>
      <c r="I22" s="231"/>
      <c r="J22" s="232"/>
      <c r="K22" s="232"/>
      <c r="L22" s="232"/>
      <c r="M22" s="254"/>
      <c r="N22" s="255"/>
      <c r="O22" s="232"/>
      <c r="P22" s="256"/>
      <c r="Q22" s="233"/>
    </row>
    <row r="23" spans="1:17" ht="26.4">
      <c r="A23" s="259" t="s">
        <v>333</v>
      </c>
      <c r="B23" s="253">
        <v>3400</v>
      </c>
      <c r="C23" s="231"/>
      <c r="D23" s="231"/>
      <c r="E23" s="231"/>
      <c r="F23" s="231"/>
      <c r="G23" s="231"/>
      <c r="H23" s="255"/>
      <c r="I23" s="231"/>
      <c r="J23" s="232"/>
      <c r="K23" s="232"/>
      <c r="L23" s="232"/>
      <c r="M23" s="254"/>
      <c r="N23" s="255"/>
      <c r="O23" s="232"/>
      <c r="P23" s="256"/>
      <c r="Q23" s="233"/>
    </row>
    <row r="24" spans="1:17" ht="39.6">
      <c r="A24" s="260" t="s">
        <v>363</v>
      </c>
      <c r="B24" s="253">
        <v>3410</v>
      </c>
      <c r="C24" s="231"/>
      <c r="D24" s="231"/>
      <c r="E24" s="231"/>
      <c r="F24" s="231"/>
      <c r="G24" s="231"/>
      <c r="H24" s="255"/>
      <c r="I24" s="231"/>
      <c r="J24" s="232"/>
      <c r="K24" s="232"/>
      <c r="L24" s="232"/>
      <c r="M24" s="254"/>
      <c r="N24" s="255"/>
      <c r="O24" s="232"/>
      <c r="P24" s="256"/>
      <c r="Q24" s="233"/>
    </row>
    <row r="25" spans="1:17" ht="39.6">
      <c r="A25" s="260" t="s">
        <v>335</v>
      </c>
      <c r="B25" s="261">
        <v>3420</v>
      </c>
      <c r="C25" s="232"/>
      <c r="D25" s="232"/>
      <c r="E25" s="232"/>
      <c r="F25" s="232"/>
      <c r="G25" s="232"/>
      <c r="H25" s="255"/>
      <c r="I25" s="232"/>
      <c r="J25" s="232"/>
      <c r="K25" s="232"/>
      <c r="L25" s="232"/>
      <c r="M25" s="254"/>
      <c r="N25" s="255"/>
      <c r="O25" s="232"/>
      <c r="P25" s="262"/>
      <c r="Q25" s="234"/>
    </row>
    <row r="26" spans="1:17" ht="26.4">
      <c r="A26" s="260" t="s">
        <v>336</v>
      </c>
      <c r="B26" s="261">
        <v>3430</v>
      </c>
      <c r="C26" s="232"/>
      <c r="D26" s="232"/>
      <c r="E26" s="232"/>
      <c r="F26" s="232"/>
      <c r="G26" s="232"/>
      <c r="H26" s="255"/>
      <c r="I26" s="232"/>
      <c r="J26" s="232"/>
      <c r="K26" s="232"/>
      <c r="L26" s="232"/>
      <c r="M26" s="254"/>
      <c r="N26" s="255"/>
      <c r="O26" s="232"/>
      <c r="P26" s="262"/>
      <c r="Q26" s="234"/>
    </row>
    <row r="27" spans="1:17">
      <c r="A27" s="249" t="s">
        <v>337</v>
      </c>
      <c r="B27" s="261">
        <v>4000</v>
      </c>
      <c r="C27" s="232"/>
      <c r="D27" s="232"/>
      <c r="E27" s="232"/>
      <c r="F27" s="232"/>
      <c r="G27" s="232"/>
      <c r="H27" s="255"/>
      <c r="I27" s="232"/>
      <c r="J27" s="232"/>
      <c r="K27" s="232"/>
      <c r="L27" s="232"/>
      <c r="M27" s="254"/>
      <c r="N27" s="255"/>
      <c r="O27" s="232"/>
      <c r="P27" s="262"/>
      <c r="Q27" s="234"/>
    </row>
    <row r="28" spans="1:17" ht="26.4">
      <c r="A28" s="259" t="s">
        <v>338</v>
      </c>
      <c r="B28" s="261">
        <v>4100</v>
      </c>
      <c r="C28" s="232"/>
      <c r="D28" s="232"/>
      <c r="E28" s="232"/>
      <c r="F28" s="232"/>
      <c r="G28" s="232"/>
      <c r="H28" s="255"/>
      <c r="I28" s="232"/>
      <c r="J28" s="232"/>
      <c r="K28" s="232"/>
      <c r="L28" s="232"/>
      <c r="M28" s="254"/>
      <c r="N28" s="255"/>
      <c r="O28" s="232"/>
      <c r="P28" s="262"/>
      <c r="Q28" s="234"/>
    </row>
    <row r="29" spans="1:17">
      <c r="A29" s="249" t="s">
        <v>339</v>
      </c>
      <c r="B29" s="261">
        <v>5000</v>
      </c>
      <c r="C29" s="232"/>
      <c r="D29" s="232"/>
      <c r="E29" s="232"/>
      <c r="F29" s="232"/>
      <c r="G29" s="232"/>
      <c r="H29" s="255"/>
      <c r="I29" s="232"/>
      <c r="J29" s="232"/>
      <c r="K29" s="232"/>
      <c r="L29" s="232"/>
      <c r="M29" s="254"/>
      <c r="N29" s="255"/>
      <c r="O29" s="232"/>
      <c r="P29" s="262"/>
      <c r="Q29" s="234"/>
    </row>
    <row r="30" spans="1:17" ht="39.6">
      <c r="A30" s="259" t="s">
        <v>364</v>
      </c>
      <c r="B30" s="261">
        <v>5100</v>
      </c>
      <c r="C30" s="232"/>
      <c r="D30" s="232"/>
      <c r="E30" s="232"/>
      <c r="F30" s="232"/>
      <c r="G30" s="232"/>
      <c r="H30" s="255"/>
      <c r="I30" s="232"/>
      <c r="J30" s="232"/>
      <c r="K30" s="232"/>
      <c r="L30" s="232"/>
      <c r="M30" s="254"/>
      <c r="N30" s="255"/>
      <c r="O30" s="232"/>
      <c r="P30" s="262"/>
      <c r="Q30" s="234"/>
    </row>
    <row r="31" spans="1:17">
      <c r="A31" s="215" t="s">
        <v>239</v>
      </c>
      <c r="B31" s="236">
        <v>9000</v>
      </c>
      <c r="C31" s="263"/>
      <c r="D31" s="263"/>
      <c r="E31" s="264"/>
      <c r="F31" s="265"/>
      <c r="G31" s="265"/>
      <c r="H31" s="263"/>
      <c r="I31" s="263"/>
      <c r="J31" s="263"/>
      <c r="K31" s="263"/>
      <c r="L31" s="263"/>
      <c r="M31" s="263"/>
      <c r="N31" s="263"/>
      <c r="O31" s="266"/>
      <c r="P31" s="267"/>
      <c r="Q31" s="268"/>
    </row>
    <row r="32" spans="1:17">
      <c r="A32" s="215"/>
      <c r="B32" s="216"/>
      <c r="C32" s="178"/>
      <c r="D32" s="178"/>
      <c r="E32" s="178"/>
      <c r="F32" s="178"/>
      <c r="G32" s="178"/>
      <c r="H32" s="178"/>
      <c r="P32" s="178"/>
    </row>
    <row r="33" spans="1:17 16384:16384" ht="26.4">
      <c r="A33" s="85" t="s">
        <v>241</v>
      </c>
      <c r="B33" s="698" t="s">
        <v>59</v>
      </c>
      <c r="C33" s="698"/>
      <c r="D33" s="698"/>
      <c r="E33" s="23"/>
      <c r="F33" s="88"/>
      <c r="G33" s="217"/>
      <c r="H33" s="86"/>
      <c r="I33" s="23"/>
      <c r="J33" s="699" t="s">
        <v>242</v>
      </c>
      <c r="K33" s="699"/>
      <c r="L33" s="699"/>
    </row>
    <row r="34" spans="1:17 16384:16384">
      <c r="A34" s="90"/>
      <c r="B34" s="700" t="s">
        <v>61</v>
      </c>
      <c r="C34" s="700"/>
      <c r="D34" s="700"/>
      <c r="E34" s="23"/>
      <c r="F34" s="741" t="s">
        <v>243</v>
      </c>
      <c r="G34" s="741"/>
      <c r="H34" s="741"/>
      <c r="I34" s="23"/>
      <c r="J34" s="700" t="s">
        <v>62</v>
      </c>
      <c r="K34" s="700"/>
      <c r="L34" s="700"/>
    </row>
    <row r="35" spans="1:17 16384:16384" ht="19.5" customHeight="1">
      <c r="A35" s="90" t="s">
        <v>63</v>
      </c>
      <c r="B35" s="697" t="s">
        <v>244</v>
      </c>
      <c r="C35" s="697"/>
      <c r="D35" s="697"/>
      <c r="E35" s="23"/>
      <c r="F35" s="699" t="s">
        <v>245</v>
      </c>
      <c r="G35" s="699"/>
      <c r="H35" s="699"/>
      <c r="I35" s="23"/>
      <c r="J35" s="699" t="s">
        <v>246</v>
      </c>
      <c r="K35" s="699"/>
      <c r="L35" s="699"/>
    </row>
    <row r="36" spans="1:17 16384:16384">
      <c r="A36" s="97"/>
      <c r="B36" s="700" t="s">
        <v>61</v>
      </c>
      <c r="C36" s="700"/>
      <c r="D36" s="700"/>
      <c r="E36" s="23"/>
      <c r="F36" s="741" t="s">
        <v>247</v>
      </c>
      <c r="G36" s="741"/>
      <c r="H36" s="741"/>
      <c r="I36" s="23"/>
      <c r="J36" s="700" t="s">
        <v>66</v>
      </c>
      <c r="K36" s="700"/>
      <c r="L36" s="700"/>
    </row>
    <row r="37" spans="1:17 16384:16384">
      <c r="A37" s="90" t="s">
        <v>248</v>
      </c>
      <c r="B37" s="97"/>
      <c r="C37" s="87"/>
      <c r="D37" s="87"/>
      <c r="E37" s="218"/>
      <c r="F37" s="87"/>
      <c r="G37" s="87"/>
      <c r="H37" s="87"/>
    </row>
    <row r="38" spans="1:17 16384:16384">
      <c r="A38" s="697"/>
      <c r="B38" s="697"/>
      <c r="C38" s="697"/>
      <c r="D38" s="97"/>
      <c r="E38" s="218"/>
      <c r="F38" s="87"/>
      <c r="G38" s="87"/>
      <c r="H38" s="87"/>
    </row>
    <row r="39" spans="1:17 16384:16384">
      <c r="A39" s="742" t="s">
        <v>365</v>
      </c>
      <c r="B39" s="742"/>
      <c r="C39" s="742"/>
      <c r="D39" s="742"/>
      <c r="E39" s="742"/>
      <c r="F39" s="742"/>
      <c r="G39" s="742"/>
      <c r="H39" s="742"/>
      <c r="I39" s="742"/>
      <c r="J39" s="743"/>
      <c r="K39" s="743"/>
      <c r="L39" s="743"/>
      <c r="M39" s="743"/>
      <c r="N39" s="743"/>
      <c r="O39" s="743"/>
      <c r="P39" s="743"/>
      <c r="Q39" s="743"/>
    </row>
    <row r="40" spans="1:17 16384:16384">
      <c r="A40" s="742" t="s">
        <v>366</v>
      </c>
      <c r="B40" s="742"/>
      <c r="C40" s="742"/>
      <c r="D40" s="742"/>
      <c r="E40" s="742"/>
      <c r="F40" s="742"/>
      <c r="G40" s="742"/>
      <c r="H40" s="742"/>
      <c r="I40" s="742"/>
      <c r="J40" s="743"/>
      <c r="K40" s="743"/>
      <c r="L40" s="743"/>
      <c r="M40" s="743"/>
      <c r="N40" s="743"/>
      <c r="O40" s="743"/>
      <c r="P40" s="743"/>
      <c r="Q40" s="743"/>
    </row>
    <row r="41" spans="1:17 16384:16384">
      <c r="A41" s="742" t="s">
        <v>367</v>
      </c>
      <c r="B41" s="742"/>
      <c r="C41" s="742"/>
      <c r="D41" s="742"/>
      <c r="E41" s="742"/>
      <c r="F41" s="742"/>
      <c r="G41" s="742"/>
      <c r="H41" s="742"/>
      <c r="I41" s="742"/>
      <c r="J41" s="743"/>
      <c r="K41" s="743"/>
      <c r="L41" s="743"/>
      <c r="M41" s="743"/>
      <c r="N41" s="743"/>
      <c r="O41" s="743"/>
      <c r="P41" s="743"/>
      <c r="Q41" s="743"/>
    </row>
    <row r="42" spans="1:17 16384:16384">
      <c r="A42" s="742" t="s">
        <v>368</v>
      </c>
      <c r="B42" s="742"/>
      <c r="C42" s="742"/>
      <c r="D42" s="742"/>
      <c r="E42" s="742"/>
      <c r="F42" s="742"/>
      <c r="G42" s="742"/>
      <c r="H42" s="742"/>
      <c r="I42" s="742"/>
      <c r="J42" s="742"/>
      <c r="K42" s="742"/>
      <c r="L42" s="742"/>
      <c r="M42" s="742"/>
      <c r="N42" s="742"/>
      <c r="O42" s="742"/>
      <c r="P42" s="742"/>
      <c r="Q42" s="742"/>
    </row>
    <row r="43" spans="1:17 16384:16384">
      <c r="XFD43" s="169"/>
    </row>
    <row r="44" spans="1:17 16384:16384">
      <c r="XFD44" s="169"/>
    </row>
  </sheetData>
  <mergeCells count="40">
    <mergeCell ref="A2:Q2"/>
    <mergeCell ref="R2:W2"/>
    <mergeCell ref="A4:N4"/>
    <mergeCell ref="O5:P5"/>
    <mergeCell ref="B7:L7"/>
    <mergeCell ref="B8:L8"/>
    <mergeCell ref="O8:P8"/>
    <mergeCell ref="A13:A15"/>
    <mergeCell ref="B13:B15"/>
    <mergeCell ref="C13:D13"/>
    <mergeCell ref="E13:G13"/>
    <mergeCell ref="H13:M13"/>
    <mergeCell ref="N13:O13"/>
    <mergeCell ref="P13:P15"/>
    <mergeCell ref="Q13:Q15"/>
    <mergeCell ref="C14:C15"/>
    <mergeCell ref="D14:D15"/>
    <mergeCell ref="E14:F14"/>
    <mergeCell ref="G14:G15"/>
    <mergeCell ref="H14:H15"/>
    <mergeCell ref="I14:I15"/>
    <mergeCell ref="J14:M14"/>
    <mergeCell ref="N14:N15"/>
    <mergeCell ref="O14:O15"/>
    <mergeCell ref="B33:D33"/>
    <mergeCell ref="J33:L33"/>
    <mergeCell ref="B34:D34"/>
    <mergeCell ref="F34:H34"/>
    <mergeCell ref="J34:L34"/>
    <mergeCell ref="B35:D35"/>
    <mergeCell ref="F35:H35"/>
    <mergeCell ref="J35:L35"/>
    <mergeCell ref="B36:D36"/>
    <mergeCell ref="F36:H36"/>
    <mergeCell ref="J36:L36"/>
    <mergeCell ref="A38:C38"/>
    <mergeCell ref="A39:Q39"/>
    <mergeCell ref="A40:Q40"/>
    <mergeCell ref="A41:Q41"/>
    <mergeCell ref="A42:Q42"/>
  </mergeCells>
  <pageMargins left="0.66929099999999997" right="0.55118100000000014" top="0.637795" bottom="0.59055100000000005" header="0.15748000000000001" footer="0"/>
  <pageSetup paperSize="9" scale="53" firstPageNumber="3" orientation="landscape" useFirstPageNumber="1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published="0">
    <pageSetUpPr fitToPage="1"/>
  </sheetPr>
  <dimension ref="A2:IW38"/>
  <sheetViews>
    <sheetView zoomScale="65" workbookViewId="0">
      <selection activeCell="C7" sqref="C7:K7"/>
    </sheetView>
  </sheetViews>
  <sheetFormatPr defaultColWidth="9.109375" defaultRowHeight="13.2" customHeight="1"/>
  <cols>
    <col min="1" max="1" width="35.5546875" style="169" customWidth="1"/>
    <col min="2" max="2" width="8.33203125" style="169" customWidth="1"/>
    <col min="3" max="3" width="13.44140625" style="169" customWidth="1"/>
    <col min="4" max="4" width="15.88671875" style="169" customWidth="1"/>
    <col min="5" max="5" width="9.6640625" style="169" customWidth="1"/>
    <col min="6" max="6" width="14.109375" style="169" customWidth="1"/>
    <col min="7" max="7" width="12.5546875" style="169" customWidth="1"/>
    <col min="8" max="11" width="13.5546875" style="169" customWidth="1"/>
    <col min="12" max="12" width="11.109375" style="169" customWidth="1"/>
    <col min="13" max="13" width="16.88671875" style="169" customWidth="1"/>
    <col min="14" max="14" width="13.33203125" style="169" customWidth="1"/>
    <col min="15" max="15" width="16.88671875" style="169" customWidth="1"/>
    <col min="16" max="257" width="9.109375" style="169" customWidth="1"/>
    <col min="258" max="16384" width="9.109375" style="24"/>
  </cols>
  <sheetData>
    <row r="2" spans="1:15" ht="13.2" customHeight="1">
      <c r="O2" s="169" t="s">
        <v>369</v>
      </c>
    </row>
    <row r="3" spans="1:15">
      <c r="A3" s="758" t="s">
        <v>370</v>
      </c>
      <c r="B3" s="758"/>
      <c r="C3" s="758"/>
      <c r="D3" s="758"/>
      <c r="E3" s="758"/>
      <c r="F3" s="758"/>
      <c r="G3" s="758"/>
      <c r="H3" s="758"/>
      <c r="I3" s="758"/>
      <c r="J3" s="758"/>
      <c r="K3" s="758"/>
      <c r="L3" s="758"/>
      <c r="M3" s="758"/>
      <c r="N3" s="758"/>
      <c r="O3" s="758"/>
    </row>
    <row r="4" spans="1:15">
      <c r="A4" s="758"/>
      <c r="B4" s="758"/>
      <c r="C4" s="758"/>
      <c r="D4" s="758"/>
      <c r="E4" s="758"/>
      <c r="F4" s="758"/>
      <c r="G4" s="758"/>
      <c r="H4" s="758"/>
      <c r="I4" s="758"/>
      <c r="J4" s="758"/>
      <c r="K4" s="758"/>
      <c r="L4" s="758"/>
      <c r="M4" s="758"/>
      <c r="N4" s="758"/>
      <c r="O4" s="758"/>
    </row>
    <row r="5" spans="1:15">
      <c r="H5" s="172"/>
      <c r="I5" s="172"/>
      <c r="J5" s="172"/>
      <c r="K5" s="216"/>
      <c r="L5" s="216"/>
      <c r="M5" s="172"/>
      <c r="N5" s="173"/>
      <c r="O5" s="174" t="s">
        <v>10</v>
      </c>
    </row>
    <row r="6" spans="1:15">
      <c r="A6" s="783" t="s">
        <v>343</v>
      </c>
      <c r="B6" s="783"/>
      <c r="C6" s="783"/>
      <c r="D6" s="783"/>
      <c r="E6" s="783"/>
      <c r="F6" s="783"/>
      <c r="G6" s="783"/>
      <c r="H6" s="783"/>
      <c r="I6" s="783"/>
      <c r="J6" s="783"/>
      <c r="K6" s="783"/>
      <c r="L6" s="783"/>
      <c r="M6" s="757" t="s">
        <v>72</v>
      </c>
      <c r="N6" s="760"/>
      <c r="O6" s="241" t="s">
        <v>16</v>
      </c>
    </row>
    <row r="7" spans="1:15">
      <c r="A7" s="178"/>
      <c r="B7" s="178"/>
      <c r="C7" s="178"/>
      <c r="D7" s="178"/>
      <c r="E7" s="178"/>
      <c r="F7" s="178"/>
      <c r="G7" s="178"/>
      <c r="H7" s="172"/>
      <c r="I7" s="172"/>
      <c r="J7" s="172"/>
      <c r="K7" s="216"/>
      <c r="L7" s="757" t="s">
        <v>252</v>
      </c>
      <c r="M7" s="757"/>
      <c r="N7" s="760"/>
      <c r="O7" s="242" t="str">
        <f>'4.Просроченная кредиторка '!Q5</f>
        <v>972D0120</v>
      </c>
    </row>
    <row r="8" spans="1:15">
      <c r="A8" s="178"/>
      <c r="B8" s="178"/>
      <c r="C8" s="178"/>
      <c r="D8" s="178"/>
      <c r="E8" s="178"/>
      <c r="F8" s="178"/>
      <c r="G8" s="178"/>
      <c r="H8" s="172"/>
      <c r="I8" s="172"/>
      <c r="J8" s="172"/>
      <c r="K8" s="216"/>
      <c r="L8" s="795" t="s">
        <v>20</v>
      </c>
      <c r="M8" s="795"/>
      <c r="N8" s="796"/>
      <c r="O8" s="243" t="str">
        <f>'4.Просроченная кредиторка '!Q6</f>
        <v>2130054307</v>
      </c>
    </row>
    <row r="9" spans="1:15" ht="30" customHeight="1">
      <c r="A9" s="742" t="s">
        <v>22</v>
      </c>
      <c r="B9" s="742"/>
      <c r="C9" s="805" t="str">
        <f>'1.1.Поступления'!C6</f>
        <v>Автономное учреждение Чувашской Республики «Национальная телерадиокомпания Чувашии» Министерства цифрового развития, информационной политики и массовых коммуникаций Чувашской Республики</v>
      </c>
      <c r="D9" s="805"/>
      <c r="E9" s="805"/>
      <c r="F9" s="805"/>
      <c r="G9" s="805"/>
      <c r="H9" s="805"/>
      <c r="I9" s="805"/>
      <c r="J9" s="805"/>
      <c r="K9" s="805"/>
      <c r="L9" s="795" t="s">
        <v>24</v>
      </c>
      <c r="M9" s="795"/>
      <c r="N9" s="796"/>
      <c r="O9" s="243">
        <f>'4.Просроченная кредиторка '!Q7</f>
        <v>213001001</v>
      </c>
    </row>
    <row r="10" spans="1:15" ht="21.75" customHeight="1">
      <c r="A10" s="742" t="s">
        <v>344</v>
      </c>
      <c r="B10" s="742"/>
      <c r="C10" s="806" t="s">
        <v>31</v>
      </c>
      <c r="D10" s="806"/>
      <c r="E10" s="806"/>
      <c r="F10" s="806"/>
      <c r="G10" s="806"/>
      <c r="H10" s="806"/>
      <c r="I10" s="806"/>
      <c r="J10" s="806"/>
      <c r="K10" s="806"/>
      <c r="L10" s="757" t="s">
        <v>310</v>
      </c>
      <c r="M10" s="757"/>
      <c r="N10" s="757"/>
      <c r="O10" s="243">
        <v>870</v>
      </c>
    </row>
    <row r="11" spans="1:15">
      <c r="A11" s="742" t="s">
        <v>78</v>
      </c>
      <c r="B11" s="742"/>
      <c r="C11" s="183"/>
      <c r="D11" s="183"/>
      <c r="E11" s="183"/>
      <c r="F11" s="183"/>
      <c r="G11" s="183"/>
      <c r="H11" s="183"/>
      <c r="I11" s="183"/>
      <c r="J11" s="183"/>
      <c r="K11" s="183"/>
      <c r="L11" s="795" t="s">
        <v>36</v>
      </c>
      <c r="M11" s="795"/>
      <c r="N11" s="796"/>
      <c r="O11" s="246">
        <f>'4.Просроченная кредиторка '!Q9</f>
        <v>97701000</v>
      </c>
    </row>
    <row r="12" spans="1:15">
      <c r="A12" s="744" t="s">
        <v>37</v>
      </c>
      <c r="B12" s="744"/>
      <c r="H12" s="172"/>
      <c r="I12" s="172"/>
      <c r="J12" s="172"/>
      <c r="K12" s="216"/>
      <c r="L12" s="216"/>
      <c r="M12" s="797"/>
      <c r="N12" s="797"/>
    </row>
    <row r="13" spans="1:15">
      <c r="O13" s="270"/>
    </row>
    <row r="14" spans="1:15">
      <c r="A14" s="791" t="s">
        <v>84</v>
      </c>
      <c r="B14" s="792" t="s">
        <v>371</v>
      </c>
      <c r="C14" s="791" t="s">
        <v>372</v>
      </c>
      <c r="D14" s="791"/>
      <c r="E14" s="799" t="s">
        <v>373</v>
      </c>
      <c r="F14" s="800"/>
      <c r="G14" s="788"/>
      <c r="H14" s="799" t="s">
        <v>374</v>
      </c>
      <c r="I14" s="800"/>
      <c r="J14" s="800"/>
      <c r="K14" s="788"/>
      <c r="L14" s="791" t="s">
        <v>375</v>
      </c>
      <c r="M14" s="791"/>
      <c r="N14" s="791" t="s">
        <v>376</v>
      </c>
      <c r="O14" s="791"/>
    </row>
    <row r="15" spans="1:15" ht="20.25" customHeight="1">
      <c r="A15" s="791"/>
      <c r="B15" s="798"/>
      <c r="C15" s="791"/>
      <c r="D15" s="791"/>
      <c r="E15" s="801"/>
      <c r="F15" s="802"/>
      <c r="G15" s="789"/>
      <c r="H15" s="801"/>
      <c r="I15" s="802"/>
      <c r="J15" s="802"/>
      <c r="K15" s="789"/>
      <c r="L15" s="791"/>
      <c r="M15" s="791"/>
      <c r="N15" s="791"/>
      <c r="O15" s="791"/>
    </row>
    <row r="16" spans="1:15" ht="20.25" customHeight="1">
      <c r="A16" s="791"/>
      <c r="B16" s="798"/>
      <c r="C16" s="793" t="s">
        <v>264</v>
      </c>
      <c r="D16" s="798" t="s">
        <v>377</v>
      </c>
      <c r="E16" s="791" t="s">
        <v>264</v>
      </c>
      <c r="F16" s="803" t="s">
        <v>170</v>
      </c>
      <c r="G16" s="804"/>
      <c r="H16" s="792" t="s">
        <v>264</v>
      </c>
      <c r="I16" s="791" t="s">
        <v>378</v>
      </c>
      <c r="J16" s="791"/>
      <c r="K16" s="792" t="s">
        <v>379</v>
      </c>
      <c r="L16" s="791" t="s">
        <v>264</v>
      </c>
      <c r="M16" s="791" t="s">
        <v>380</v>
      </c>
      <c r="N16" s="791" t="s">
        <v>264</v>
      </c>
      <c r="O16" s="791" t="s">
        <v>377</v>
      </c>
    </row>
    <row r="17" spans="1:15" ht="39.6">
      <c r="A17" s="791"/>
      <c r="B17" s="793"/>
      <c r="C17" s="794"/>
      <c r="D17" s="793"/>
      <c r="E17" s="794"/>
      <c r="F17" s="190" t="s">
        <v>381</v>
      </c>
      <c r="G17" s="190" t="s">
        <v>382</v>
      </c>
      <c r="H17" s="793"/>
      <c r="I17" s="190" t="s">
        <v>264</v>
      </c>
      <c r="J17" s="190" t="s">
        <v>383</v>
      </c>
      <c r="K17" s="793"/>
      <c r="L17" s="794"/>
      <c r="M17" s="791"/>
      <c r="N17" s="794"/>
      <c r="O17" s="791"/>
    </row>
    <row r="18" spans="1:15">
      <c r="A18" s="272">
        <v>1</v>
      </c>
      <c r="B18" s="273">
        <v>2</v>
      </c>
      <c r="C18" s="274">
        <v>3</v>
      </c>
      <c r="D18" s="275">
        <v>4</v>
      </c>
      <c r="E18" s="276">
        <v>5</v>
      </c>
      <c r="F18" s="273">
        <v>6</v>
      </c>
      <c r="G18" s="273">
        <v>7</v>
      </c>
      <c r="H18" s="275">
        <v>8</v>
      </c>
      <c r="I18" s="275">
        <v>9</v>
      </c>
      <c r="J18" s="275">
        <v>10</v>
      </c>
      <c r="K18" s="275">
        <v>11</v>
      </c>
      <c r="L18" s="273">
        <v>12</v>
      </c>
      <c r="M18" s="273">
        <v>13</v>
      </c>
      <c r="N18" s="275">
        <v>14</v>
      </c>
      <c r="O18" s="275">
        <v>15</v>
      </c>
    </row>
    <row r="19" spans="1:15" ht="26.4">
      <c r="A19" s="277" t="s">
        <v>384</v>
      </c>
      <c r="B19" s="278" t="s">
        <v>96</v>
      </c>
      <c r="C19" s="279"/>
      <c r="D19" s="279"/>
      <c r="E19" s="279"/>
      <c r="F19" s="279"/>
      <c r="G19" s="279"/>
      <c r="H19" s="279"/>
      <c r="I19" s="279"/>
      <c r="J19" s="279"/>
      <c r="K19" s="279"/>
      <c r="L19" s="279"/>
      <c r="M19" s="279"/>
      <c r="N19" s="279"/>
      <c r="O19" s="280"/>
    </row>
    <row r="20" spans="1:15" ht="26.4">
      <c r="A20" s="259" t="s">
        <v>385</v>
      </c>
      <c r="B20" s="281" t="s">
        <v>386</v>
      </c>
      <c r="C20" s="282"/>
      <c r="D20" s="282"/>
      <c r="E20" s="283"/>
      <c r="F20" s="282"/>
      <c r="G20" s="282"/>
      <c r="H20" s="282"/>
      <c r="I20" s="282"/>
      <c r="J20" s="282"/>
      <c r="K20" s="282"/>
      <c r="L20" s="282"/>
      <c r="M20" s="282"/>
      <c r="N20" s="283"/>
      <c r="O20" s="284"/>
    </row>
    <row r="21" spans="1:15" ht="39.6">
      <c r="A21" s="285" t="s">
        <v>387</v>
      </c>
      <c r="B21" s="281" t="s">
        <v>388</v>
      </c>
      <c r="C21" s="282"/>
      <c r="D21" s="282"/>
      <c r="E21" s="283"/>
      <c r="F21" s="282"/>
      <c r="G21" s="282"/>
      <c r="H21" s="286"/>
      <c r="I21" s="286"/>
      <c r="J21" s="286"/>
      <c r="K21" s="286"/>
      <c r="L21" s="282"/>
      <c r="M21" s="282"/>
      <c r="N21" s="283"/>
      <c r="O21" s="284"/>
    </row>
    <row r="22" spans="1:15" ht="41.25" customHeight="1">
      <c r="A22" s="259" t="s">
        <v>389</v>
      </c>
      <c r="B22" s="281" t="s">
        <v>390</v>
      </c>
      <c r="C22" s="282"/>
      <c r="D22" s="282"/>
      <c r="E22" s="283"/>
      <c r="F22" s="282"/>
      <c r="G22" s="282"/>
      <c r="H22" s="282"/>
      <c r="I22" s="282"/>
      <c r="J22" s="282"/>
      <c r="K22" s="282"/>
      <c r="L22" s="282"/>
      <c r="M22" s="282"/>
      <c r="N22" s="283"/>
      <c r="O22" s="284"/>
    </row>
    <row r="23" spans="1:15" ht="26.4">
      <c r="A23" s="259" t="s">
        <v>391</v>
      </c>
      <c r="B23" s="281" t="s">
        <v>392</v>
      </c>
      <c r="C23" s="282"/>
      <c r="D23" s="282"/>
      <c r="E23" s="283"/>
      <c r="F23" s="282"/>
      <c r="G23" s="282"/>
      <c r="H23" s="282"/>
      <c r="I23" s="282"/>
      <c r="J23" s="282"/>
      <c r="K23" s="282"/>
      <c r="L23" s="282"/>
      <c r="M23" s="282"/>
      <c r="N23" s="283"/>
      <c r="O23" s="284"/>
    </row>
    <row r="24" spans="1:15" ht="26.4">
      <c r="A24" s="277" t="s">
        <v>393</v>
      </c>
      <c r="B24" s="281" t="s">
        <v>98</v>
      </c>
      <c r="C24" s="283"/>
      <c r="D24" s="283"/>
      <c r="E24" s="283"/>
      <c r="F24" s="283"/>
      <c r="G24" s="283"/>
      <c r="H24" s="283"/>
      <c r="I24" s="283"/>
      <c r="J24" s="283"/>
      <c r="K24" s="283"/>
      <c r="L24" s="283"/>
      <c r="M24" s="283"/>
      <c r="N24" s="283"/>
      <c r="O24" s="287"/>
    </row>
    <row r="25" spans="1:15" ht="39.6">
      <c r="A25" s="259" t="s">
        <v>394</v>
      </c>
      <c r="B25" s="281" t="s">
        <v>395</v>
      </c>
      <c r="C25" s="282"/>
      <c r="D25" s="282"/>
      <c r="E25" s="283"/>
      <c r="F25" s="282"/>
      <c r="G25" s="282"/>
      <c r="H25" s="282"/>
      <c r="I25" s="282"/>
      <c r="J25" s="282"/>
      <c r="K25" s="282"/>
      <c r="L25" s="282"/>
      <c r="M25" s="282"/>
      <c r="N25" s="283"/>
      <c r="O25" s="284"/>
    </row>
    <row r="26" spans="1:15" ht="42" customHeight="1">
      <c r="A26" s="285" t="s">
        <v>387</v>
      </c>
      <c r="B26" s="281" t="s">
        <v>396</v>
      </c>
      <c r="C26" s="282"/>
      <c r="D26" s="282"/>
      <c r="E26" s="283"/>
      <c r="F26" s="282"/>
      <c r="G26" s="282"/>
      <c r="H26" s="282"/>
      <c r="I26" s="282"/>
      <c r="J26" s="282"/>
      <c r="K26" s="282"/>
      <c r="L26" s="282"/>
      <c r="M26" s="282"/>
      <c r="N26" s="283"/>
      <c r="O26" s="284"/>
    </row>
    <row r="27" spans="1:15">
      <c r="A27" s="259" t="s">
        <v>397</v>
      </c>
      <c r="B27" s="281" t="s">
        <v>398</v>
      </c>
      <c r="C27" s="282"/>
      <c r="D27" s="282"/>
      <c r="E27" s="283"/>
      <c r="F27" s="282"/>
      <c r="G27" s="282"/>
      <c r="H27" s="282"/>
      <c r="I27" s="282"/>
      <c r="J27" s="282"/>
      <c r="K27" s="282"/>
      <c r="L27" s="282"/>
      <c r="M27" s="282"/>
      <c r="N27" s="283"/>
      <c r="O27" s="284"/>
    </row>
    <row r="28" spans="1:15" ht="26.4">
      <c r="A28" s="259" t="s">
        <v>399</v>
      </c>
      <c r="B28" s="281" t="s">
        <v>400</v>
      </c>
      <c r="C28" s="282"/>
      <c r="D28" s="282"/>
      <c r="E28" s="283"/>
      <c r="F28" s="282"/>
      <c r="G28" s="282"/>
      <c r="H28" s="282"/>
      <c r="I28" s="282"/>
      <c r="J28" s="282"/>
      <c r="K28" s="282"/>
      <c r="L28" s="282"/>
      <c r="M28" s="282"/>
      <c r="N28" s="283"/>
      <c r="O28" s="284"/>
    </row>
    <row r="29" spans="1:15" ht="26.4">
      <c r="A29" s="277" t="s">
        <v>401</v>
      </c>
      <c r="B29" s="281" t="s">
        <v>100</v>
      </c>
      <c r="C29" s="283"/>
      <c r="D29" s="283"/>
      <c r="E29" s="283"/>
      <c r="F29" s="283"/>
      <c r="G29" s="283"/>
      <c r="H29" s="283"/>
      <c r="I29" s="283"/>
      <c r="J29" s="283"/>
      <c r="K29" s="283"/>
      <c r="L29" s="283"/>
      <c r="M29" s="283"/>
      <c r="N29" s="283"/>
      <c r="O29" s="287"/>
    </row>
    <row r="30" spans="1:15" ht="39.6">
      <c r="A30" s="259" t="s">
        <v>402</v>
      </c>
      <c r="B30" s="281" t="s">
        <v>212</v>
      </c>
      <c r="C30" s="282"/>
      <c r="D30" s="282"/>
      <c r="E30" s="283"/>
      <c r="F30" s="282"/>
      <c r="G30" s="282"/>
      <c r="H30" s="282"/>
      <c r="I30" s="282"/>
      <c r="J30" s="282"/>
      <c r="K30" s="282"/>
      <c r="L30" s="282"/>
      <c r="M30" s="282"/>
      <c r="N30" s="283"/>
      <c r="O30" s="284"/>
    </row>
    <row r="31" spans="1:15" ht="26.4">
      <c r="A31" s="259" t="s">
        <v>403</v>
      </c>
      <c r="B31" s="281" t="s">
        <v>404</v>
      </c>
      <c r="C31" s="282"/>
      <c r="D31" s="282"/>
      <c r="E31" s="283"/>
      <c r="F31" s="282"/>
      <c r="G31" s="282"/>
      <c r="H31" s="282"/>
      <c r="I31" s="282"/>
      <c r="J31" s="282"/>
      <c r="K31" s="282"/>
      <c r="L31" s="282"/>
      <c r="M31" s="282"/>
      <c r="N31" s="283"/>
      <c r="O31" s="284"/>
    </row>
    <row r="32" spans="1:15">
      <c r="A32" s="235" t="s">
        <v>239</v>
      </c>
      <c r="B32" s="288" t="s">
        <v>156</v>
      </c>
      <c r="C32" s="289"/>
      <c r="D32" s="289"/>
      <c r="E32" s="289"/>
      <c r="F32" s="289"/>
      <c r="G32" s="289"/>
      <c r="H32" s="289"/>
      <c r="I32" s="289"/>
      <c r="J32" s="289"/>
      <c r="K32" s="289"/>
      <c r="L32" s="289"/>
      <c r="M32" s="289"/>
      <c r="N32" s="289"/>
      <c r="O32" s="290"/>
    </row>
    <row r="34" spans="1:12" ht="26.4">
      <c r="A34" s="105" t="s">
        <v>241</v>
      </c>
      <c r="B34" s="721" t="s">
        <v>59</v>
      </c>
      <c r="C34" s="721"/>
      <c r="D34" s="721"/>
      <c r="F34" s="161"/>
      <c r="G34" s="162"/>
      <c r="H34" s="163"/>
      <c r="J34" s="714" t="s">
        <v>242</v>
      </c>
      <c r="K34" s="714"/>
      <c r="L34" s="714"/>
    </row>
    <row r="35" spans="1:12">
      <c r="A35" s="165"/>
      <c r="B35" s="712" t="s">
        <v>61</v>
      </c>
      <c r="C35" s="712"/>
      <c r="D35" s="712"/>
      <c r="E35" s="24"/>
      <c r="F35" s="713" t="s">
        <v>243</v>
      </c>
      <c r="G35" s="713"/>
      <c r="H35" s="713"/>
      <c r="I35" s="24"/>
      <c r="J35" s="712" t="s">
        <v>62</v>
      </c>
      <c r="K35" s="712"/>
      <c r="L35" s="712"/>
    </row>
    <row r="36" spans="1:12">
      <c r="A36" s="165" t="s">
        <v>63</v>
      </c>
      <c r="B36" s="715" t="s">
        <v>244</v>
      </c>
      <c r="C36" s="715"/>
      <c r="D36" s="715"/>
      <c r="E36" s="24"/>
      <c r="F36" s="714" t="s">
        <v>245</v>
      </c>
      <c r="G36" s="714"/>
      <c r="H36" s="714"/>
      <c r="I36" s="24"/>
      <c r="J36" s="714" t="s">
        <v>246</v>
      </c>
      <c r="K36" s="714"/>
      <c r="L36" s="714"/>
    </row>
    <row r="37" spans="1:12">
      <c r="A37" s="96"/>
      <c r="B37" s="712" t="s">
        <v>61</v>
      </c>
      <c r="C37" s="712"/>
      <c r="D37" s="712"/>
      <c r="E37" s="24"/>
      <c r="F37" s="713" t="s">
        <v>247</v>
      </c>
      <c r="G37" s="713"/>
      <c r="H37" s="713"/>
      <c r="I37" s="24"/>
      <c r="J37" s="712" t="s">
        <v>66</v>
      </c>
      <c r="K37" s="712"/>
      <c r="L37" s="712"/>
    </row>
    <row r="38" spans="1:12">
      <c r="A38" s="165" t="s">
        <v>248</v>
      </c>
      <c r="B38" s="96"/>
      <c r="C38" s="167"/>
      <c r="D38" s="167"/>
      <c r="E38" s="168"/>
      <c r="F38" s="167"/>
      <c r="G38" s="167"/>
      <c r="H38" s="167"/>
    </row>
  </sheetData>
  <mergeCells count="44">
    <mergeCell ref="A3:O4"/>
    <mergeCell ref="A6:L6"/>
    <mergeCell ref="M6:N6"/>
    <mergeCell ref="L7:N7"/>
    <mergeCell ref="L8:N8"/>
    <mergeCell ref="A9:B9"/>
    <mergeCell ref="C9:K9"/>
    <mergeCell ref="L9:N9"/>
    <mergeCell ref="A10:B10"/>
    <mergeCell ref="C10:K10"/>
    <mergeCell ref="L10:N10"/>
    <mergeCell ref="A11:B11"/>
    <mergeCell ref="L11:N11"/>
    <mergeCell ref="A12:B12"/>
    <mergeCell ref="M12:N12"/>
    <mergeCell ref="A14:A17"/>
    <mergeCell ref="B14:B17"/>
    <mergeCell ref="C14:D15"/>
    <mergeCell ref="E14:G15"/>
    <mergeCell ref="H14:K15"/>
    <mergeCell ref="L14:M15"/>
    <mergeCell ref="N14:O15"/>
    <mergeCell ref="C16:C17"/>
    <mergeCell ref="D16:D17"/>
    <mergeCell ref="E16:E17"/>
    <mergeCell ref="F16:G16"/>
    <mergeCell ref="H16:H17"/>
    <mergeCell ref="O16:O17"/>
    <mergeCell ref="B34:D34"/>
    <mergeCell ref="J34:L34"/>
    <mergeCell ref="B35:D35"/>
    <mergeCell ref="F35:H35"/>
    <mergeCell ref="J35:L35"/>
    <mergeCell ref="I16:J16"/>
    <mergeCell ref="K16:K17"/>
    <mergeCell ref="L16:L17"/>
    <mergeCell ref="M16:M17"/>
    <mergeCell ref="N16:N17"/>
    <mergeCell ref="B36:D36"/>
    <mergeCell ref="F36:H36"/>
    <mergeCell ref="J36:L36"/>
    <mergeCell ref="B37:D37"/>
    <mergeCell ref="F37:H37"/>
    <mergeCell ref="J37:L37"/>
  </mergeCells>
  <pageMargins left="0.70866099999999987" right="0.3895829999999999" top="0.59055100000000005" bottom="0.39370099999999991" header="0.15748000000000001" footer="0"/>
  <pageSetup paperSize="9" scale="60" firstPageNumber="4" orientation="landscape" useFirstPageNumber="1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published="0">
    <pageSetUpPr fitToPage="1"/>
  </sheetPr>
  <dimension ref="A1:IW38"/>
  <sheetViews>
    <sheetView showGridLines="0" zoomScale="70" workbookViewId="0">
      <selection activeCell="B6" sqref="B6:J6"/>
    </sheetView>
  </sheetViews>
  <sheetFormatPr defaultColWidth="9.109375" defaultRowHeight="14.4" customHeight="1"/>
  <cols>
    <col min="1" max="1" width="30" style="291" customWidth="1"/>
    <col min="2" max="2" width="7.109375" style="291" customWidth="1"/>
    <col min="3" max="3" width="12.44140625" style="291" customWidth="1"/>
    <col min="4" max="4" width="12" style="291" customWidth="1"/>
    <col min="5" max="5" width="10" style="291" customWidth="1"/>
    <col min="6" max="6" width="10.5546875" style="291" customWidth="1"/>
    <col min="7" max="7" width="11.109375" style="291" customWidth="1"/>
    <col min="8" max="8" width="7.5546875" style="291" customWidth="1"/>
    <col min="9" max="9" width="13" style="291" customWidth="1"/>
    <col min="10" max="10" width="12.44140625" style="291" customWidth="1"/>
    <col min="11" max="11" width="10.44140625" style="291" customWidth="1"/>
    <col min="12" max="12" width="12.5546875" style="291" customWidth="1"/>
    <col min="13" max="13" width="12.88671875" style="291" customWidth="1"/>
    <col min="14" max="14" width="11.6640625" style="291" customWidth="1"/>
    <col min="15" max="15" width="15.5546875" style="291" customWidth="1"/>
    <col min="16" max="16" width="14" style="291" customWidth="1"/>
    <col min="17" max="17" width="15.88671875" style="291" customWidth="1"/>
    <col min="18" max="18" width="3" customWidth="1"/>
    <col min="19" max="19" width="17" customWidth="1"/>
    <col min="20" max="20" width="21.109375" customWidth="1"/>
    <col min="21" max="21" width="10.5546875" customWidth="1"/>
    <col min="22" max="22" width="18.33203125" customWidth="1"/>
    <col min="23" max="23" width="15.109375" customWidth="1"/>
    <col min="24" max="24" width="12.88671875" customWidth="1"/>
    <col min="25" max="25" width="15.33203125" customWidth="1"/>
    <col min="26" max="26" width="21.5546875" customWidth="1"/>
    <col min="27" max="27" width="11.33203125" customWidth="1"/>
    <col min="28" max="28" width="17.44140625" customWidth="1"/>
    <col min="29" max="29" width="13.6640625" customWidth="1"/>
    <col min="30" max="30" width="9.109375" customWidth="1"/>
    <col min="31" max="31" width="12.88671875" customWidth="1"/>
    <col min="32" max="32" width="13.109375" customWidth="1"/>
    <col min="33" max="33" width="10.88671875" customWidth="1"/>
    <col min="34" max="34" width="18.109375" customWidth="1"/>
    <col min="35" max="35" width="13.5546875" customWidth="1"/>
    <col min="36" max="37" width="9.109375" customWidth="1"/>
    <col min="38" max="38" width="11.88671875" customWidth="1"/>
    <col min="39" max="39" width="10.88671875" customWidth="1"/>
    <col min="40" max="40" width="16.6640625" customWidth="1"/>
    <col min="41" max="41" width="0.5546875" customWidth="1"/>
    <col min="42" max="257" width="9.109375" customWidth="1"/>
    <col min="258" max="16384" width="9.109375" style="24"/>
  </cols>
  <sheetData>
    <row r="1" spans="1:17" ht="14.4" customHeight="1">
      <c r="Q1" s="291" t="s">
        <v>405</v>
      </c>
    </row>
    <row r="2" spans="1:17">
      <c r="A2" s="824" t="s">
        <v>406</v>
      </c>
      <c r="B2" s="824"/>
      <c r="C2" s="824"/>
      <c r="D2" s="824"/>
      <c r="E2" s="824"/>
      <c r="F2" s="824"/>
      <c r="G2" s="824"/>
      <c r="H2" s="824"/>
      <c r="I2" s="824"/>
      <c r="J2" s="824"/>
      <c r="K2" s="824"/>
      <c r="L2" s="824"/>
      <c r="M2" s="824"/>
      <c r="N2" s="824"/>
      <c r="O2" s="824"/>
      <c r="P2" s="824"/>
      <c r="Q2" s="824"/>
    </row>
    <row r="3" spans="1:17">
      <c r="P3" s="292"/>
      <c r="Q3" s="293" t="s">
        <v>10</v>
      </c>
    </row>
    <row r="4" spans="1:17">
      <c r="H4" s="291" t="s">
        <v>407</v>
      </c>
      <c r="P4" s="294" t="s">
        <v>15</v>
      </c>
      <c r="Q4" s="241" t="s">
        <v>16</v>
      </c>
    </row>
    <row r="5" spans="1:17">
      <c r="O5" s="825" t="s">
        <v>252</v>
      </c>
      <c r="P5" s="826"/>
      <c r="Q5" s="242" t="str">
        <f>'2.Сверх ГЗ'!L5</f>
        <v>972D0120</v>
      </c>
    </row>
    <row r="6" spans="1:17" ht="20.25" customHeight="1">
      <c r="P6" s="294" t="s">
        <v>20</v>
      </c>
      <c r="Q6" s="243" t="str">
        <f>'1.1.Поступления'!H5</f>
        <v>2130054307</v>
      </c>
    </row>
    <row r="7" spans="1:17" ht="22.5" customHeight="1">
      <c r="A7" s="291" t="s">
        <v>22</v>
      </c>
      <c r="B7" s="805" t="str">
        <f>'1.1.Поступления'!C6</f>
        <v>Автономное учреждение Чувашской Республики «Национальная телерадиокомпания Чувашии» Министерства цифрового развития, информационной политики и массовых коммуникаций Чувашской Республики</v>
      </c>
      <c r="C7" s="805"/>
      <c r="D7" s="805"/>
      <c r="E7" s="805"/>
      <c r="F7" s="805"/>
      <c r="G7" s="805"/>
      <c r="H7" s="805"/>
      <c r="I7" s="805"/>
      <c r="J7" s="805"/>
      <c r="K7" s="295"/>
      <c r="L7" s="295"/>
      <c r="M7" s="295"/>
      <c r="N7" s="295"/>
      <c r="P7" s="294" t="s">
        <v>24</v>
      </c>
      <c r="Q7" s="243">
        <f>'1.1.Поступления'!H6</f>
        <v>213001001</v>
      </c>
    </row>
    <row r="8" spans="1:17">
      <c r="A8" s="827" t="s">
        <v>253</v>
      </c>
      <c r="B8" s="296"/>
      <c r="C8" s="296"/>
      <c r="D8" s="296"/>
      <c r="E8" s="296"/>
      <c r="F8" s="296"/>
      <c r="G8" s="296"/>
      <c r="H8" s="296"/>
      <c r="I8" s="296"/>
      <c r="J8" s="296"/>
      <c r="K8" s="296"/>
      <c r="L8" s="296"/>
      <c r="M8" s="296"/>
      <c r="N8" s="296"/>
      <c r="O8" s="296"/>
      <c r="Q8" s="243"/>
    </row>
    <row r="9" spans="1:17" ht="23.25" customHeight="1">
      <c r="A9" s="827"/>
      <c r="B9" s="805" t="s">
        <v>31</v>
      </c>
      <c r="C9" s="805"/>
      <c r="D9" s="805"/>
      <c r="E9" s="805"/>
      <c r="F9" s="805"/>
      <c r="G9" s="805"/>
      <c r="H9" s="805"/>
      <c r="I9" s="805"/>
      <c r="J9" s="805"/>
      <c r="K9" s="805"/>
      <c r="L9" s="805"/>
      <c r="M9" s="805"/>
      <c r="N9" s="805"/>
      <c r="O9" s="825" t="s">
        <v>254</v>
      </c>
      <c r="P9" s="826"/>
      <c r="Q9" s="243">
        <v>870</v>
      </c>
    </row>
    <row r="10" spans="1:17">
      <c r="A10" s="297" t="s">
        <v>78</v>
      </c>
      <c r="B10" s="298"/>
      <c r="C10" s="298"/>
      <c r="D10" s="298"/>
      <c r="E10" s="298"/>
      <c r="F10" s="298"/>
      <c r="G10" s="298"/>
      <c r="H10" s="298"/>
      <c r="I10" s="298"/>
      <c r="J10" s="298"/>
      <c r="K10" s="298"/>
      <c r="L10" s="298"/>
      <c r="M10" s="298"/>
      <c r="N10" s="299"/>
      <c r="P10" s="294" t="s">
        <v>36</v>
      </c>
      <c r="Q10" s="246">
        <f>'1.1.Поступления'!H8</f>
        <v>97701000</v>
      </c>
    </row>
    <row r="11" spans="1:17">
      <c r="A11" s="291" t="s">
        <v>37</v>
      </c>
    </row>
    <row r="13" spans="1:17">
      <c r="A13" s="819" t="s">
        <v>408</v>
      </c>
      <c r="B13" s="819"/>
      <c r="C13" s="819"/>
      <c r="D13" s="819"/>
      <c r="E13" s="819"/>
      <c r="F13" s="819"/>
      <c r="G13" s="819"/>
      <c r="H13" s="819"/>
      <c r="I13" s="819"/>
      <c r="J13" s="819"/>
      <c r="K13" s="819"/>
      <c r="L13" s="819"/>
      <c r="M13" s="819"/>
      <c r="N13" s="820"/>
      <c r="O13" s="820"/>
      <c r="P13" s="820"/>
      <c r="Q13" s="820"/>
    </row>
    <row r="14" spans="1:17" ht="22.5" customHeight="1">
      <c r="A14" s="810" t="s">
        <v>409</v>
      </c>
      <c r="B14" s="811" t="s">
        <v>258</v>
      </c>
      <c r="C14" s="813" t="s">
        <v>410</v>
      </c>
      <c r="D14" s="821"/>
      <c r="E14" s="821"/>
      <c r="F14" s="822"/>
      <c r="G14" s="816" t="s">
        <v>411</v>
      </c>
      <c r="H14" s="823"/>
      <c r="I14" s="823"/>
      <c r="J14" s="823"/>
      <c r="K14" s="823"/>
      <c r="L14" s="813" t="s">
        <v>412</v>
      </c>
      <c r="M14" s="821"/>
      <c r="N14" s="810" t="s">
        <v>413</v>
      </c>
      <c r="O14" s="810"/>
      <c r="P14" s="810"/>
      <c r="Q14" s="810"/>
    </row>
    <row r="15" spans="1:17" ht="21" customHeight="1">
      <c r="A15" s="810"/>
      <c r="B15" s="812"/>
      <c r="C15" s="816" t="s">
        <v>414</v>
      </c>
      <c r="D15" s="817"/>
      <c r="E15" s="816" t="s">
        <v>170</v>
      </c>
      <c r="F15" s="817"/>
      <c r="G15" s="811" t="s">
        <v>415</v>
      </c>
      <c r="H15" s="816" t="s">
        <v>170</v>
      </c>
      <c r="I15" s="823"/>
      <c r="J15" s="823"/>
      <c r="K15" s="823"/>
      <c r="L15" s="816" t="s">
        <v>170</v>
      </c>
      <c r="M15" s="823"/>
      <c r="N15" s="810" t="s">
        <v>414</v>
      </c>
      <c r="O15" s="810"/>
      <c r="P15" s="810" t="s">
        <v>170</v>
      </c>
      <c r="Q15" s="810"/>
    </row>
    <row r="16" spans="1:17" ht="21.75" customHeight="1">
      <c r="A16" s="810"/>
      <c r="B16" s="812"/>
      <c r="C16" s="811" t="s">
        <v>264</v>
      </c>
      <c r="D16" s="811" t="s">
        <v>416</v>
      </c>
      <c r="E16" s="811" t="s">
        <v>417</v>
      </c>
      <c r="F16" s="811" t="s">
        <v>418</v>
      </c>
      <c r="G16" s="812"/>
      <c r="H16" s="816" t="s">
        <v>419</v>
      </c>
      <c r="I16" s="817"/>
      <c r="J16" s="811" t="s">
        <v>420</v>
      </c>
      <c r="K16" s="813" t="s">
        <v>421</v>
      </c>
      <c r="L16" s="811" t="s">
        <v>422</v>
      </c>
      <c r="M16" s="813" t="s">
        <v>423</v>
      </c>
      <c r="N16" s="810" t="s">
        <v>424</v>
      </c>
      <c r="O16" s="810" t="s">
        <v>416</v>
      </c>
      <c r="P16" s="810" t="s">
        <v>417</v>
      </c>
      <c r="Q16" s="810" t="s">
        <v>418</v>
      </c>
    </row>
    <row r="17" spans="1:17" ht="63" customHeight="1">
      <c r="A17" s="810"/>
      <c r="B17" s="815"/>
      <c r="C17" s="815"/>
      <c r="D17" s="815"/>
      <c r="E17" s="815"/>
      <c r="F17" s="815"/>
      <c r="G17" s="815"/>
      <c r="H17" s="303" t="s">
        <v>264</v>
      </c>
      <c r="I17" s="303" t="s">
        <v>416</v>
      </c>
      <c r="J17" s="815"/>
      <c r="K17" s="818"/>
      <c r="L17" s="812"/>
      <c r="M17" s="814"/>
      <c r="N17" s="810"/>
      <c r="O17" s="810"/>
      <c r="P17" s="810"/>
      <c r="Q17" s="810"/>
    </row>
    <row r="18" spans="1:17" s="291" customFormat="1" ht="13.2">
      <c r="A18" s="300">
        <v>1</v>
      </c>
      <c r="B18" s="301">
        <v>2</v>
      </c>
      <c r="C18" s="301">
        <v>3</v>
      </c>
      <c r="D18" s="301">
        <v>4</v>
      </c>
      <c r="E18" s="301">
        <v>5</v>
      </c>
      <c r="F18" s="301">
        <v>6</v>
      </c>
      <c r="G18" s="301">
        <v>7</v>
      </c>
      <c r="H18" s="301">
        <v>8</v>
      </c>
      <c r="I18" s="301">
        <v>9</v>
      </c>
      <c r="J18" s="301">
        <v>10</v>
      </c>
      <c r="K18" s="301">
        <v>11</v>
      </c>
      <c r="L18" s="301">
        <v>12</v>
      </c>
      <c r="M18" s="302">
        <v>13</v>
      </c>
      <c r="N18" s="301">
        <v>14</v>
      </c>
      <c r="O18" s="301">
        <v>15</v>
      </c>
      <c r="P18" s="301">
        <v>16</v>
      </c>
      <c r="Q18" s="301">
        <v>17</v>
      </c>
    </row>
    <row r="19" spans="1:17" ht="16.2">
      <c r="A19" s="304" t="s">
        <v>425</v>
      </c>
      <c r="B19" s="305">
        <v>1000</v>
      </c>
      <c r="C19" s="306">
        <f t="shared" ref="C19:C25" si="0">E19+F19</f>
        <v>81.5</v>
      </c>
      <c r="D19" s="306">
        <v>81.5</v>
      </c>
      <c r="E19" s="306">
        <v>73.75</v>
      </c>
      <c r="F19" s="306">
        <v>7.75</v>
      </c>
      <c r="G19" s="306">
        <f t="shared" ref="G19:G25" si="1">H19+K19</f>
        <v>69.95</v>
      </c>
      <c r="H19" s="306">
        <v>68.400000000000006</v>
      </c>
      <c r="I19" s="306">
        <v>68.400000000000006</v>
      </c>
      <c r="J19" s="306"/>
      <c r="K19" s="306">
        <v>1.55</v>
      </c>
      <c r="L19" s="306"/>
      <c r="M19" s="306">
        <v>9</v>
      </c>
      <c r="N19" s="306">
        <f t="shared" ref="N19:N25" si="2">P19+Q19</f>
        <v>78</v>
      </c>
      <c r="O19" s="306">
        <v>78</v>
      </c>
      <c r="P19" s="306">
        <v>66</v>
      </c>
      <c r="Q19" s="307">
        <v>12</v>
      </c>
    </row>
    <row r="20" spans="1:17" ht="31.8">
      <c r="A20" s="308" t="s">
        <v>426</v>
      </c>
      <c r="B20" s="309">
        <v>1100</v>
      </c>
      <c r="C20" s="310"/>
      <c r="D20" s="310"/>
      <c r="E20" s="310"/>
      <c r="F20" s="310"/>
      <c r="G20" s="310"/>
      <c r="H20" s="310"/>
      <c r="I20" s="310"/>
      <c r="J20" s="310"/>
      <c r="K20" s="310"/>
      <c r="L20" s="310"/>
      <c r="M20" s="310"/>
      <c r="N20" s="310"/>
      <c r="O20" s="310"/>
      <c r="P20" s="310"/>
      <c r="Q20" s="311"/>
    </row>
    <row r="21" spans="1:17">
      <c r="A21" s="312"/>
      <c r="B21" s="313"/>
      <c r="C21" s="310"/>
      <c r="D21" s="314"/>
      <c r="E21" s="314"/>
      <c r="F21" s="314"/>
      <c r="G21" s="310"/>
      <c r="H21" s="314"/>
      <c r="I21" s="314"/>
      <c r="J21" s="314"/>
      <c r="K21" s="314"/>
      <c r="L21" s="314"/>
      <c r="M21" s="310"/>
      <c r="N21" s="310"/>
      <c r="O21" s="310"/>
      <c r="P21" s="314"/>
      <c r="Q21" s="315"/>
    </row>
    <row r="22" spans="1:17" s="291" customFormat="1" ht="15.6">
      <c r="A22" s="304" t="s">
        <v>427</v>
      </c>
      <c r="B22" s="313">
        <v>2000</v>
      </c>
      <c r="C22" s="310">
        <f t="shared" si="0"/>
        <v>6.5</v>
      </c>
      <c r="D22" s="310">
        <v>6.5</v>
      </c>
      <c r="E22" s="310">
        <v>5</v>
      </c>
      <c r="F22" s="310">
        <v>1.5</v>
      </c>
      <c r="G22" s="310">
        <f t="shared" si="1"/>
        <v>5</v>
      </c>
      <c r="H22" s="310">
        <v>5</v>
      </c>
      <c r="I22" s="310">
        <v>5</v>
      </c>
      <c r="J22" s="310"/>
      <c r="K22" s="310"/>
      <c r="L22" s="310"/>
      <c r="M22" s="310">
        <v>1</v>
      </c>
      <c r="N22" s="310">
        <f t="shared" si="2"/>
        <v>6.5</v>
      </c>
      <c r="O22" s="310">
        <v>6.5</v>
      </c>
      <c r="P22" s="310">
        <v>5</v>
      </c>
      <c r="Q22" s="311">
        <v>1.5</v>
      </c>
    </row>
    <row r="23" spans="1:17" ht="31.8">
      <c r="A23" s="308" t="s">
        <v>426</v>
      </c>
      <c r="B23" s="309">
        <v>2100</v>
      </c>
      <c r="C23" s="310"/>
      <c r="D23" s="310"/>
      <c r="E23" s="310"/>
      <c r="F23" s="310"/>
      <c r="G23" s="310"/>
      <c r="H23" s="310"/>
      <c r="I23" s="310"/>
      <c r="J23" s="310"/>
      <c r="K23" s="310"/>
      <c r="L23" s="310"/>
      <c r="M23" s="310"/>
      <c r="N23" s="310"/>
      <c r="O23" s="310"/>
      <c r="P23" s="310"/>
      <c r="Q23" s="311"/>
    </row>
    <row r="24" spans="1:17">
      <c r="A24" s="308"/>
      <c r="B24" s="309"/>
      <c r="C24" s="310"/>
      <c r="D24" s="314"/>
      <c r="E24" s="314"/>
      <c r="F24" s="314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1"/>
    </row>
    <row r="25" spans="1:17" s="291" customFormat="1" ht="28.8">
      <c r="A25" s="304" t="s">
        <v>428</v>
      </c>
      <c r="B25" s="309">
        <v>3000</v>
      </c>
      <c r="C25" s="310">
        <f t="shared" si="0"/>
        <v>17</v>
      </c>
      <c r="D25" s="310">
        <v>17</v>
      </c>
      <c r="E25" s="310">
        <v>17</v>
      </c>
      <c r="F25" s="310"/>
      <c r="G25" s="310">
        <f t="shared" si="1"/>
        <v>15.45</v>
      </c>
      <c r="H25" s="310">
        <v>14</v>
      </c>
      <c r="I25" s="310">
        <v>14</v>
      </c>
      <c r="J25" s="310"/>
      <c r="K25" s="310">
        <v>1.45</v>
      </c>
      <c r="L25" s="310"/>
      <c r="M25" s="310"/>
      <c r="N25" s="310">
        <f t="shared" si="2"/>
        <v>15.5</v>
      </c>
      <c r="O25" s="310">
        <v>15.5</v>
      </c>
      <c r="P25" s="310">
        <v>14</v>
      </c>
      <c r="Q25" s="311">
        <v>1.5</v>
      </c>
    </row>
    <row r="26" spans="1:17" s="291" customFormat="1" ht="31.2">
      <c r="A26" s="308" t="s">
        <v>426</v>
      </c>
      <c r="B26" s="309">
        <v>3100</v>
      </c>
      <c r="C26" s="310"/>
      <c r="D26" s="310"/>
      <c r="E26" s="310"/>
      <c r="F26" s="310"/>
      <c r="G26" s="310"/>
      <c r="H26" s="310"/>
      <c r="I26" s="310"/>
      <c r="J26" s="310"/>
      <c r="K26" s="310"/>
      <c r="L26" s="310"/>
      <c r="M26" s="310"/>
      <c r="N26" s="310"/>
      <c r="O26" s="310"/>
      <c r="P26" s="310"/>
      <c r="Q26" s="311"/>
    </row>
    <row r="27" spans="1:17">
      <c r="A27" s="316"/>
      <c r="B27" s="317"/>
      <c r="C27" s="310"/>
      <c r="D27" s="310"/>
      <c r="E27" s="310"/>
      <c r="F27" s="310"/>
      <c r="G27" s="310"/>
      <c r="H27" s="310"/>
      <c r="I27" s="310"/>
      <c r="J27" s="310"/>
      <c r="K27" s="310"/>
      <c r="L27" s="310"/>
      <c r="M27" s="310"/>
      <c r="N27" s="310"/>
      <c r="O27" s="310"/>
      <c r="P27" s="310"/>
      <c r="Q27" s="311"/>
    </row>
    <row r="28" spans="1:17">
      <c r="A28" s="318" t="s">
        <v>239</v>
      </c>
      <c r="B28" s="319">
        <v>9000</v>
      </c>
      <c r="C28" s="320">
        <f t="shared" ref="C28:I28" si="3">C19+C22+C25</f>
        <v>105</v>
      </c>
      <c r="D28" s="320">
        <f t="shared" si="3"/>
        <v>105</v>
      </c>
      <c r="E28" s="320">
        <f t="shared" si="3"/>
        <v>95.75</v>
      </c>
      <c r="F28" s="320">
        <f t="shared" si="3"/>
        <v>9.25</v>
      </c>
      <c r="G28" s="320">
        <f t="shared" si="3"/>
        <v>90.4</v>
      </c>
      <c r="H28" s="320">
        <f t="shared" si="3"/>
        <v>87.4</v>
      </c>
      <c r="I28" s="320">
        <f t="shared" si="3"/>
        <v>87.4</v>
      </c>
      <c r="J28" s="320"/>
      <c r="K28" s="320">
        <f>K19+K22+K25</f>
        <v>3</v>
      </c>
      <c r="L28" s="320"/>
      <c r="M28" s="320">
        <f>M19+M22+M25</f>
        <v>10</v>
      </c>
      <c r="N28" s="320">
        <f>N19+N22+N25</f>
        <v>100</v>
      </c>
      <c r="O28" s="320">
        <f>O19+O22+O25</f>
        <v>100</v>
      </c>
      <c r="P28" s="320">
        <f>P19+P22+P25</f>
        <v>85</v>
      </c>
      <c r="Q28" s="320">
        <f>Q19+Q22+Q25</f>
        <v>15</v>
      </c>
    </row>
    <row r="29" spans="1:17">
      <c r="A29" s="295"/>
      <c r="B29" s="295"/>
      <c r="C29" s="295"/>
      <c r="D29" s="295"/>
      <c r="E29" s="295"/>
      <c r="F29" s="295"/>
    </row>
    <row r="30" spans="1:17">
      <c r="A30" s="807" t="s">
        <v>429</v>
      </c>
      <c r="B30" s="807"/>
      <c r="C30" s="807"/>
      <c r="D30" s="807"/>
      <c r="E30" s="807"/>
      <c r="F30" s="807"/>
      <c r="G30" s="807"/>
      <c r="H30" s="807"/>
      <c r="I30" s="807"/>
      <c r="J30" s="807"/>
      <c r="K30" s="807"/>
      <c r="L30" s="807"/>
      <c r="M30" s="807"/>
      <c r="N30" s="807"/>
      <c r="O30" s="807"/>
      <c r="P30" s="807"/>
      <c r="Q30" s="807"/>
    </row>
    <row r="31" spans="1:17">
      <c r="A31" s="807" t="s">
        <v>430</v>
      </c>
      <c r="B31" s="807"/>
      <c r="C31" s="807"/>
      <c r="D31" s="807"/>
      <c r="E31" s="807"/>
      <c r="F31" s="807"/>
      <c r="G31" s="807"/>
      <c r="H31" s="807"/>
      <c r="I31" s="807"/>
      <c r="J31" s="807"/>
      <c r="K31" s="807"/>
      <c r="L31" s="807"/>
      <c r="M31" s="807"/>
      <c r="N31" s="807"/>
      <c r="O31" s="807"/>
      <c r="P31" s="807"/>
      <c r="Q31" s="807"/>
    </row>
    <row r="32" spans="1:17" ht="21.75" customHeight="1">
      <c r="A32" s="809" t="s">
        <v>431</v>
      </c>
      <c r="B32" s="809"/>
      <c r="C32" s="809"/>
      <c r="D32" s="809"/>
      <c r="E32" s="809"/>
      <c r="F32" s="809"/>
      <c r="G32" s="809"/>
      <c r="H32" s="809"/>
      <c r="I32" s="809"/>
      <c r="J32" s="809"/>
      <c r="K32" s="809"/>
      <c r="L32" s="809"/>
      <c r="M32" s="809"/>
      <c r="N32" s="809"/>
      <c r="O32" s="809"/>
      <c r="P32" s="809"/>
      <c r="Q32" s="809"/>
    </row>
    <row r="33" spans="1:17" ht="18" customHeight="1">
      <c r="A33" s="809" t="s">
        <v>432</v>
      </c>
      <c r="B33" s="809"/>
      <c r="C33" s="809"/>
      <c r="D33" s="809"/>
      <c r="E33" s="809"/>
      <c r="F33" s="809"/>
      <c r="G33" s="809"/>
      <c r="H33" s="809"/>
      <c r="I33" s="809"/>
      <c r="J33" s="809"/>
      <c r="K33" s="809"/>
      <c r="L33" s="809"/>
      <c r="M33" s="809"/>
      <c r="N33" s="809"/>
      <c r="O33" s="809"/>
      <c r="P33" s="809"/>
      <c r="Q33" s="809"/>
    </row>
    <row r="34" spans="1:17">
      <c r="A34" s="807" t="s">
        <v>433</v>
      </c>
      <c r="B34" s="807"/>
      <c r="C34" s="807"/>
      <c r="D34" s="807"/>
      <c r="E34" s="807"/>
      <c r="F34" s="807"/>
      <c r="G34" s="807"/>
      <c r="H34" s="807"/>
      <c r="I34" s="807"/>
      <c r="J34" s="807"/>
      <c r="K34" s="807"/>
      <c r="L34" s="807"/>
      <c r="M34" s="807"/>
      <c r="N34" s="807"/>
      <c r="O34" s="807"/>
      <c r="P34" s="807"/>
      <c r="Q34" s="807"/>
    </row>
    <row r="35" spans="1:17">
      <c r="A35" s="808" t="s">
        <v>434</v>
      </c>
      <c r="B35" s="808"/>
      <c r="C35" s="808"/>
      <c r="D35" s="808"/>
      <c r="E35" s="808"/>
      <c r="F35" s="808"/>
      <c r="G35" s="808"/>
      <c r="H35" s="808"/>
      <c r="I35" s="808"/>
      <c r="J35" s="808"/>
      <c r="K35" s="808"/>
      <c r="L35" s="808"/>
      <c r="M35" s="808"/>
      <c r="N35" s="808"/>
      <c r="O35" s="808"/>
      <c r="P35" s="808"/>
      <c r="Q35" s="808"/>
    </row>
    <row r="36" spans="1:17">
      <c r="A36" s="808" t="s">
        <v>435</v>
      </c>
      <c r="B36" s="808"/>
      <c r="C36" s="808"/>
      <c r="D36" s="808"/>
      <c r="E36" s="808"/>
      <c r="F36" s="808"/>
      <c r="G36" s="808"/>
      <c r="H36" s="808"/>
      <c r="I36" s="808"/>
      <c r="J36" s="808"/>
      <c r="K36" s="808"/>
      <c r="L36" s="808"/>
      <c r="M36" s="808"/>
      <c r="N36" s="808"/>
      <c r="O36" s="808"/>
      <c r="P36" s="808"/>
      <c r="Q36" s="808"/>
    </row>
    <row r="37" spans="1:17" ht="24.75" customHeight="1">
      <c r="A37" s="809" t="s">
        <v>436</v>
      </c>
      <c r="B37" s="808"/>
      <c r="C37" s="808"/>
      <c r="D37" s="808"/>
      <c r="E37" s="808"/>
      <c r="F37" s="808"/>
      <c r="G37" s="808"/>
      <c r="H37" s="808"/>
      <c r="I37" s="808"/>
      <c r="J37" s="808"/>
      <c r="K37" s="808"/>
      <c r="L37" s="808"/>
      <c r="M37" s="808"/>
      <c r="N37" s="808"/>
      <c r="O37" s="808"/>
      <c r="P37" s="808"/>
      <c r="Q37" s="808"/>
    </row>
    <row r="38" spans="1:17" ht="24.75" customHeight="1">
      <c r="A38" s="809" t="s">
        <v>437</v>
      </c>
      <c r="B38" s="808"/>
      <c r="C38" s="808"/>
      <c r="D38" s="808"/>
      <c r="E38" s="808"/>
      <c r="F38" s="808"/>
      <c r="G38" s="808"/>
      <c r="H38" s="808"/>
      <c r="I38" s="808"/>
      <c r="J38" s="808"/>
      <c r="K38" s="808"/>
      <c r="L38" s="808"/>
      <c r="M38" s="808"/>
      <c r="N38" s="808"/>
      <c r="O38" s="808"/>
      <c r="P38" s="808"/>
      <c r="Q38" s="808"/>
    </row>
  </sheetData>
  <mergeCells count="42">
    <mergeCell ref="A2:Q2"/>
    <mergeCell ref="O5:P5"/>
    <mergeCell ref="B7:J7"/>
    <mergeCell ref="A8:A9"/>
    <mergeCell ref="B9:N9"/>
    <mergeCell ref="O9:P9"/>
    <mergeCell ref="A13:Q13"/>
    <mergeCell ref="A14:A17"/>
    <mergeCell ref="B14:B17"/>
    <mergeCell ref="C14:F14"/>
    <mergeCell ref="G14:K14"/>
    <mergeCell ref="L14:M14"/>
    <mergeCell ref="N14:Q14"/>
    <mergeCell ref="C15:D15"/>
    <mergeCell ref="E15:F15"/>
    <mergeCell ref="G15:G17"/>
    <mergeCell ref="H15:K15"/>
    <mergeCell ref="L15:M15"/>
    <mergeCell ref="N15:O15"/>
    <mergeCell ref="P15:Q15"/>
    <mergeCell ref="C16:C17"/>
    <mergeCell ref="D16:D17"/>
    <mergeCell ref="Q16:Q17"/>
    <mergeCell ref="A30:Q30"/>
    <mergeCell ref="A31:Q31"/>
    <mergeCell ref="A32:Q32"/>
    <mergeCell ref="A33:Q33"/>
    <mergeCell ref="L16:L17"/>
    <mergeCell ref="M16:M17"/>
    <mergeCell ref="N16:N17"/>
    <mergeCell ref="O16:O17"/>
    <mergeCell ref="P16:P17"/>
    <mergeCell ref="E16:E17"/>
    <mergeCell ref="F16:F17"/>
    <mergeCell ref="H16:I16"/>
    <mergeCell ref="J16:J17"/>
    <mergeCell ref="K16:K17"/>
    <mergeCell ref="A34:Q34"/>
    <mergeCell ref="A35:Q35"/>
    <mergeCell ref="A36:Q36"/>
    <mergeCell ref="A37:Q37"/>
    <mergeCell ref="A38:Q38"/>
  </mergeCells>
  <pageMargins left="0.73228299999999991" right="0.55118100000000014" top="0.68897600000000003" bottom="0.55118100000000014" header="0.15748000000000001" footer="0"/>
  <pageSetup paperSize="9" scale="60" firstPageNumber="5" orientation="landscape" useFirstPageNumber="1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24</vt:i4>
      </vt:variant>
      <vt:variant>
        <vt:lpstr>Именованные диапазоны</vt:lpstr>
      </vt:variant>
      <vt:variant>
        <vt:i4>14</vt:i4>
      </vt:variant>
    </vt:vector>
  </HeadingPairs>
  <TitlesOfParts>
    <vt:vector size="38" baseType="lpstr">
      <vt:lpstr>не надо</vt:lpstr>
      <vt:lpstr>1.1.Поступления</vt:lpstr>
      <vt:lpstr>1.1.Выплаты</vt:lpstr>
      <vt:lpstr>2.Сверх ГЗ</vt:lpstr>
      <vt:lpstr>3.Прибыль</vt:lpstr>
      <vt:lpstr>3.1.Кредиторка</vt:lpstr>
      <vt:lpstr>4.Просроченная кредиторка </vt:lpstr>
      <vt:lpstr>5.Ущерб</vt:lpstr>
      <vt:lpstr>6.Численность</vt:lpstr>
      <vt:lpstr>6.ФОТ</vt:lpstr>
      <vt:lpstr>6.Аналитраспр по ИФО</vt:lpstr>
      <vt:lpstr>7.Счета</vt:lpstr>
      <vt:lpstr>8.Недвижимое</vt:lpstr>
      <vt:lpstr>8.Недвижимое (2)</vt:lpstr>
      <vt:lpstr>9.Земельные участки</vt:lpstr>
      <vt:lpstr>10.Аренда</vt:lpstr>
      <vt:lpstr>11.Безвозмездное пользование</vt:lpstr>
      <vt:lpstr>12.ОЦДИ</vt:lpstr>
      <vt:lpstr>12.ОЦДИ расходы</vt:lpstr>
      <vt:lpstr>13.Авто Раздел 1</vt:lpstr>
      <vt:lpstr>13.Авто Раздел 2</vt:lpstr>
      <vt:lpstr>13.Авто Раздел 3</vt:lpstr>
      <vt:lpstr>13.Авто Раздел 4</vt:lpstr>
      <vt:lpstr>13.1Имущ-во,переданное в аренду</vt:lpstr>
      <vt:lpstr>'1.1.Выплаты'!Область_печати</vt:lpstr>
      <vt:lpstr>'1.1.Поступления'!Область_печати</vt:lpstr>
      <vt:lpstr>'10.Аренда'!Область_печати</vt:lpstr>
      <vt:lpstr>'11.Безвозмездное пользование'!Область_печати</vt:lpstr>
      <vt:lpstr>'2.Сверх ГЗ'!Область_печати</vt:lpstr>
      <vt:lpstr>'3.Прибыль'!Область_печати</vt:lpstr>
      <vt:lpstr>'4.Просроченная кредиторка '!Область_печати</vt:lpstr>
      <vt:lpstr>'5.Ущерб'!Область_печати</vt:lpstr>
      <vt:lpstr>'6.Аналитраспр по ИФО'!Область_печати</vt:lpstr>
      <vt:lpstr>'6.ФОТ'!Область_печати</vt:lpstr>
      <vt:lpstr>'6.Численность'!Область_печати</vt:lpstr>
      <vt:lpstr>'7.Счета'!Область_печати</vt:lpstr>
      <vt:lpstr>'8.Недвижимое'!Область_печати</vt:lpstr>
      <vt:lpstr>'9.Земельные участки'!Область_печати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СЕЛЕЗНЕВА ГАЛИНА АНАТОЛЬЕВНА</dc:creator>
  <cp:lastModifiedBy>Главбух</cp:lastModifiedBy>
  <cp:revision>27</cp:revision>
  <cp:lastPrinted>2024-05-21T06:44:04Z</cp:lastPrinted>
  <dcterms:created xsi:type="dcterms:W3CDTF">2019-06-10T09:56:00Z</dcterms:created>
  <dcterms:modified xsi:type="dcterms:W3CDTF">2024-05-21T07:17:32Z</dcterms:modified>
  <cp:version>786432</cp:version>
</cp:coreProperties>
</file>